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55" windowHeight="8700" activeTab="2"/>
  </bookViews>
  <sheets>
    <sheet name=" SALARY DETAIL" sheetId="1" r:id="rId1"/>
    <sheet name="TDS CALCULATION " sheetId="2" r:id="rId2"/>
    <sheet name="New Form No.16" sheetId="3" r:id="rId3"/>
    <sheet name="instruction to fill" sheetId="4" r:id="rId4"/>
  </sheets>
  <definedNames>
    <definedName name="_xlnm.Print_Area" localSheetId="0">' SALARY DETAIL'!$B$1:$AD$51</definedName>
    <definedName name="_xlnm.Print_Area" localSheetId="2">'New Form No.16'!$A$1:$AT$124</definedName>
    <definedName name="_xlnm.Print_Area" localSheetId="1">'TDS CALCULATION '!$A$1:$F$80</definedName>
  </definedNames>
  <calcPr fullCalcOnLoad="1"/>
</workbook>
</file>

<file path=xl/sharedStrings.xml><?xml version="1.0" encoding="utf-8"?>
<sst xmlns="http://schemas.openxmlformats.org/spreadsheetml/2006/main" count="481" uniqueCount="379">
  <si>
    <t>a</t>
  </si>
  <si>
    <t>80D Med. Ins. (up to Rs.15000, Sr. Citzen Rs.20000)</t>
  </si>
  <si>
    <t>b</t>
  </si>
  <si>
    <t>C</t>
  </si>
  <si>
    <t>d</t>
  </si>
  <si>
    <t>e</t>
  </si>
  <si>
    <t>80G Donations given to  approved institution &amp; funds</t>
  </si>
  <si>
    <t>f</t>
  </si>
  <si>
    <t>g</t>
  </si>
  <si>
    <t>h</t>
  </si>
  <si>
    <t>80GG    Rent paid</t>
  </si>
  <si>
    <t>i</t>
  </si>
  <si>
    <t>80GGA  Donation for certain notifified purposes</t>
  </si>
  <si>
    <t>TOTAL</t>
  </si>
  <si>
    <t>certified that</t>
  </si>
  <si>
    <t>2) I undertake to supply the documentary proof in support of deduction claimed above . I shall be personally responsible to file return with Income Tax Department as required under the law and shall also be liable to face consequences for the (i) wrong  information supplied (ii) Incomplete  concealed  if any (iii) for the non submission of document of non compliance of undertaking given above as may be imposed by the Income Tax Authorities</t>
  </si>
  <si>
    <t>Countersigned</t>
  </si>
  <si>
    <t>Head of Office/Institution</t>
  </si>
  <si>
    <t>FINANCIAL YEAR</t>
  </si>
  <si>
    <t xml:space="preserve">OFFICIAL ADDRESS </t>
  </si>
  <si>
    <t>ASSESSMENT YEAR</t>
  </si>
  <si>
    <t>RESIDETIAL ADDRESS</t>
  </si>
  <si>
    <t>REIMBURSEMENT 80DDB Med. Treatment (up to Rs. 40000,Sr.citizen 60000)</t>
  </si>
  <si>
    <t>PAN</t>
  </si>
  <si>
    <t>MONTH</t>
  </si>
  <si>
    <t>pay in pay band</t>
  </si>
  <si>
    <t>grade pay</t>
  </si>
  <si>
    <t>DA</t>
  </si>
  <si>
    <t>FPI</t>
  </si>
  <si>
    <t>CASH ALLOW / PA</t>
  </si>
  <si>
    <t>Grand Total</t>
  </si>
  <si>
    <t>GIS</t>
  </si>
  <si>
    <t>HBA (P)</t>
  </si>
  <si>
    <t>Net Pay</t>
  </si>
  <si>
    <t>MAR</t>
  </si>
  <si>
    <t>APR</t>
  </si>
  <si>
    <t>MAY</t>
  </si>
  <si>
    <t>JUN</t>
  </si>
  <si>
    <t>JUL</t>
  </si>
  <si>
    <t>AUG</t>
  </si>
  <si>
    <t>SEP</t>
  </si>
  <si>
    <t>OCT</t>
  </si>
  <si>
    <t>NOV</t>
  </si>
  <si>
    <t>DEC</t>
  </si>
  <si>
    <t>JAN</t>
  </si>
  <si>
    <t>FEB</t>
  </si>
  <si>
    <t>Bill No./dated</t>
  </si>
  <si>
    <t>Spl Pay</t>
  </si>
  <si>
    <t>Total BP</t>
  </si>
  <si>
    <t>any other</t>
  </si>
  <si>
    <t>from</t>
  </si>
  <si>
    <t>to</t>
  </si>
  <si>
    <t>SALARY DETAIL</t>
  </si>
  <si>
    <t>Medical Allowance</t>
  </si>
  <si>
    <t>MobIile Allowance</t>
  </si>
  <si>
    <t>CPF /GPF RECOVERY</t>
  </si>
  <si>
    <t>INCOME TAX</t>
  </si>
  <si>
    <t>OFFICE</t>
  </si>
  <si>
    <t>RESI.</t>
  </si>
  <si>
    <t>F/Y</t>
  </si>
  <si>
    <t>A/Y</t>
  </si>
  <si>
    <t>GPF/PRAN NO.</t>
  </si>
  <si>
    <t>D.O.B</t>
  </si>
  <si>
    <t>MALE / FEMALE</t>
  </si>
  <si>
    <t xml:space="preserve">  NEW PROFORMA FOR CALCULATING INCOME TAX FOR THE TAX DEDUCTION AT SOURCE   </t>
  </si>
  <si>
    <t>rate of DA</t>
  </si>
  <si>
    <t>rate of HRA</t>
  </si>
  <si>
    <t>rate of RAA</t>
  </si>
  <si>
    <t xml:space="preserve">RAA </t>
  </si>
  <si>
    <t xml:space="preserve">HRA </t>
  </si>
  <si>
    <t>office</t>
  </si>
  <si>
    <t>year</t>
  </si>
  <si>
    <t>GPF</t>
  </si>
  <si>
    <t>Actual HRA received</t>
  </si>
  <si>
    <t>40% of salary in towns &amp; cities other than Mumbai, Kolkata, Chennai &amp; Delhi</t>
  </si>
  <si>
    <t>HRA paid - 10% of salary(BP+DA)</t>
  </si>
  <si>
    <t xml:space="preserve"> </t>
  </si>
  <si>
    <t xml:space="preserve">NAME </t>
  </si>
  <si>
    <t xml:space="preserve"> DESIGNATION </t>
  </si>
  <si>
    <t>DESIGNATION</t>
  </si>
  <si>
    <t xml:space="preserve">NAME  </t>
  </si>
  <si>
    <t xml:space="preserve">  P.m. &amp; total house rent of Rs</t>
  </si>
  <si>
    <t>1) I have paid rent @                                                                                                                                                                                            ..</t>
  </si>
  <si>
    <t>is paid during the year</t>
  </si>
  <si>
    <t>Designation</t>
  </si>
  <si>
    <t xml:space="preserve">                                       Office</t>
  </si>
  <si>
    <t>Quarter</t>
  </si>
  <si>
    <t>I,</t>
  </si>
  <si>
    <t>Name of Employer</t>
  </si>
  <si>
    <t>Tan No</t>
  </si>
  <si>
    <t>Post&amp; office of Employer</t>
  </si>
  <si>
    <t>S/o,D/o,W/o</t>
  </si>
  <si>
    <t>Sr.CITIZEN &gt;80</t>
  </si>
  <si>
    <t>2013-14</t>
  </si>
  <si>
    <t>GROSS INCOME TAX</t>
  </si>
  <si>
    <t xml:space="preserve">Total Income Tax </t>
  </si>
  <si>
    <t>2014-15</t>
  </si>
  <si>
    <t xml:space="preserve">11.Less:  Deduction of Rs. 2000/- u/s 87A if total taxable income is ≤ Rs. 5,00,000/- </t>
  </si>
  <si>
    <t>"FORM NO.16"</t>
  </si>
  <si>
    <t>[See rule 31 (1)(a)]</t>
  </si>
  <si>
    <t>PART A</t>
  </si>
  <si>
    <t>Certificate under section 203 of the Income-tax Act, 1961 for Tax Deducted at source on Salary</t>
  </si>
  <si>
    <t>Certificate No.</t>
  </si>
  <si>
    <t/>
  </si>
  <si>
    <t>Name and address of the Employer</t>
  </si>
  <si>
    <t>Name and Designation of the Employee</t>
  </si>
  <si>
    <t>CIT(TDS)</t>
  </si>
  <si>
    <t>Assessment Year</t>
  </si>
  <si>
    <t>Period with the Employer</t>
  </si>
  <si>
    <t>Address …………………………………………………</t>
  </si>
  <si>
    <t>From</t>
  </si>
  <si>
    <t>To</t>
  </si>
  <si>
    <t>City</t>
  </si>
  <si>
    <t>P</t>
  </si>
  <si>
    <t>I</t>
  </si>
  <si>
    <t>N</t>
  </si>
  <si>
    <t>-</t>
  </si>
  <si>
    <t>Receipt No. of original quarterly statement of TDS under sub-section (3) of the Section 200</t>
  </si>
  <si>
    <t>Amount of tax deducted in respect of  emloyee</t>
  </si>
  <si>
    <t>Amount of tax deposited/remitted in respect of the employee</t>
  </si>
  <si>
    <t>Quarter 1</t>
  </si>
  <si>
    <t>Quarter 2</t>
  </si>
  <si>
    <t>Quarter 3</t>
  </si>
  <si>
    <t>Quarter 4</t>
  </si>
  <si>
    <t>Total</t>
  </si>
  <si>
    <t>I. DETAILS OF TAX DEDUCTED AND DEPOSITED IN THE CENTRAL GOVERNMENT ACCOUNT THROUGH BOOK ADJUSTMENT (The Deductor to provide paymentwise details of tax deducted and deposited with respect to the deductee)</t>
  </si>
  <si>
    <t>Sl. No.</t>
  </si>
  <si>
    <t>Tax Deposited in respect of the deductee (Rs.)</t>
  </si>
  <si>
    <t>Book Identification Number (BIN)</t>
  </si>
  <si>
    <t>Receipt No. of Form No. 24G</t>
  </si>
  <si>
    <t>DDO serial No. in Form 24G</t>
  </si>
  <si>
    <t>Date of transfer voucher (dd/mm/yyyy)</t>
  </si>
  <si>
    <t>Status of matching with Form No. 24G</t>
  </si>
  <si>
    <t>Total (Rs.)</t>
  </si>
  <si>
    <t>II. DETAILS OF TAX DEDUCTED AND DEPOSITED IN THE CENTRAL GOVERNMENT ACCOUNT THROUGH CHALLAN (The Employer to provide payment wise details of tax deducted and deposited with respect to the employee)</t>
  </si>
  <si>
    <t>Sr. No.</t>
  </si>
  <si>
    <t>Tax Deposited in respect of the employee (Rs.)</t>
  </si>
  <si>
    <t>Challan identification number (CIN)</t>
  </si>
  <si>
    <t>BSR Code of tbe Bank Branch</t>
  </si>
  <si>
    <t>Date on which tax deposited (dd/mm/yyyy)</t>
  </si>
  <si>
    <t>Challan Serial Number</t>
  </si>
  <si>
    <t>Status of matching with OLTAS*</t>
  </si>
  <si>
    <t>Verfification</t>
  </si>
  <si>
    <t xml:space="preserve">,son/daughter of </t>
  </si>
  <si>
    <t>working in the capacity of</t>
  </si>
  <si>
    <t>(designation) do hereby certify that a sum of Rs.</t>
  </si>
  <si>
    <t>(in words)</t>
  </si>
  <si>
    <t>(Rupees</t>
  </si>
  <si>
    <t>)</t>
  </si>
  <si>
    <t>has been deducted and deposited to the credit of the Central Govt.</t>
  </si>
  <si>
    <t xml:space="preserve">      I further certify that the information given above is true, complete and correct and is based on the books of</t>
  </si>
  <si>
    <t>account,documents,TDS statements,TDS deposited and other available records.</t>
  </si>
  <si>
    <t>Signature of person responsible for dedcution of tax</t>
  </si>
  <si>
    <t>Place</t>
  </si>
  <si>
    <t>Full Name</t>
  </si>
  <si>
    <t>Date</t>
  </si>
  <si>
    <t>PART B (Annexure)</t>
  </si>
  <si>
    <t>Details of Salary paid and any other income and tax dedcuted</t>
  </si>
  <si>
    <t>1.</t>
  </si>
  <si>
    <t>Gross Salary</t>
  </si>
  <si>
    <t>Rs.</t>
  </si>
  <si>
    <t>(a)</t>
  </si>
  <si>
    <t>Salary as per provision contained in sec.17(1)</t>
  </si>
  <si>
    <t>(b)</t>
  </si>
  <si>
    <t>(c)</t>
  </si>
  <si>
    <t>(d)</t>
  </si>
  <si>
    <t>2.</t>
  </si>
  <si>
    <t xml:space="preserve">  Less:Allowance to the extent exempt u/s 10</t>
  </si>
  <si>
    <t>3.</t>
  </si>
  <si>
    <t>Balance(1-2)</t>
  </si>
  <si>
    <t>4.</t>
  </si>
  <si>
    <t>Deductions :</t>
  </si>
  <si>
    <t>Entertainment allowance</t>
  </si>
  <si>
    <t>Tax on employment</t>
  </si>
  <si>
    <t>Aggregate of 4(a) and (b)</t>
  </si>
  <si>
    <t>Income chargeable under the head 'salaires' (3-5)</t>
  </si>
  <si>
    <t>Add:-Any other Income/Loss reported by the employee</t>
  </si>
  <si>
    <t>3. Interest on N.S.C.</t>
  </si>
  <si>
    <t>4. Univ. Examination Remuneration</t>
  </si>
  <si>
    <t>Gross total income (6+7)</t>
  </si>
  <si>
    <t>Deductions under Chapter VIA</t>
  </si>
  <si>
    <t>sections 80C,80CCC and 80CCD</t>
  </si>
  <si>
    <t>Section 80C</t>
  </si>
  <si>
    <t xml:space="preserve"> Gross Amount</t>
  </si>
  <si>
    <t xml:space="preserve"> Deductible </t>
  </si>
  <si>
    <t>Section 80CCC</t>
  </si>
  <si>
    <t>(B)</t>
  </si>
  <si>
    <t>Other sections (e.g. 80E,80G etc.) under Chapter VI-A</t>
  </si>
  <si>
    <t xml:space="preserve">Gross </t>
  </si>
  <si>
    <t xml:space="preserve">Qualifying </t>
  </si>
  <si>
    <t>Deductible</t>
  </si>
  <si>
    <t>Amount</t>
  </si>
  <si>
    <t>(i)</t>
  </si>
  <si>
    <t>(ii)</t>
  </si>
  <si>
    <t>(iii)</t>
  </si>
  <si>
    <t>(v)</t>
  </si>
  <si>
    <t>Aggregate of deductible amount under Chapter VIA</t>
  </si>
  <si>
    <t>Total Income (8-10)</t>
  </si>
  <si>
    <t>Tax on total income</t>
  </si>
  <si>
    <t xml:space="preserve">Less: Rebate under section 87 A </t>
  </si>
  <si>
    <t>Education cess @ 3%(on tax computed at S.No. 12)</t>
  </si>
  <si>
    <t>Tax Payable (12-13+14)</t>
  </si>
  <si>
    <t>Less: Relief under section 89 (attach details)</t>
  </si>
  <si>
    <t>(Rupee</t>
  </si>
  <si>
    <t>Qualifying Amount for exemption</t>
  </si>
  <si>
    <t>Any other</t>
  </si>
  <si>
    <t>80U Physically Handicap (up to Rs 50000, severe disability 100000)</t>
  </si>
  <si>
    <t>80E Education loan  interest full</t>
  </si>
  <si>
    <t>Total deductions allowed under sec. 80C to CCG</t>
  </si>
  <si>
    <t xml:space="preserve">             (a) Less Exempted HRA (Exempted up to least of following) a) Actual HRA received OR HRA paid - 10% of salary payOR 50% of salary in Mumbai, Kolkata, Chennai &amp; Delhi OR 40% of salary in other towns &amp; cities (tick on one)</t>
  </si>
  <si>
    <t>(b)Conveyance Allowance etc.</t>
  </si>
  <si>
    <t xml:space="preserve">Interest on saving bank account </t>
  </si>
  <si>
    <t>1/4/2014</t>
  </si>
  <si>
    <t>31/3/2014</t>
  </si>
  <si>
    <t>(e)</t>
  </si>
  <si>
    <t>Section 80CCG</t>
  </si>
  <si>
    <t>(f)</t>
  </si>
  <si>
    <t>Section 80CCD(1)</t>
  </si>
  <si>
    <t>Section 80CCD(2)</t>
  </si>
  <si>
    <t>(iv)</t>
  </si>
  <si>
    <t>(vi)</t>
  </si>
  <si>
    <t>(vii)</t>
  </si>
  <si>
    <t>(viii)</t>
  </si>
  <si>
    <t>(ix)</t>
  </si>
  <si>
    <t>Sec 80 D</t>
  </si>
  <si>
    <t>Sec80 DD</t>
  </si>
  <si>
    <t>Sec80DDB</t>
  </si>
  <si>
    <t>Sec 80E</t>
  </si>
  <si>
    <t>Sec 80 GG</t>
  </si>
  <si>
    <t>Sec 80TTA</t>
  </si>
  <si>
    <t>Sec 80U</t>
  </si>
  <si>
    <t>P P F</t>
  </si>
  <si>
    <t xml:space="preserve"> L. I. C. (Indl.)</t>
  </si>
  <si>
    <t>. Group Insurance Premium</t>
  </si>
  <si>
    <t>. Postal Life Insurance Premium/PPF</t>
  </si>
  <si>
    <t>. SBI Life Insurance Premium</t>
  </si>
  <si>
    <t xml:space="preserve"> SBI Unit Plus</t>
  </si>
  <si>
    <t>. LIC Market Plus</t>
  </si>
  <si>
    <t xml:space="preserve"> LIC Money Plus</t>
  </si>
  <si>
    <t xml:space="preserve">  LIC Profit Plus</t>
  </si>
  <si>
    <t xml:space="preserve"> N.S.C./Interest on N.S.C.</t>
  </si>
  <si>
    <t>ULIP/MEP/SBI LIFE Smart ULIP</t>
  </si>
  <si>
    <t xml:space="preserve">  Children Tuition Fees</t>
  </si>
  <si>
    <t xml:space="preserve"> G. P. F.</t>
  </si>
  <si>
    <t>C P F</t>
  </si>
  <si>
    <t>Total deductions allowed from sec. 80C to sec.80CCD(1)</t>
  </si>
  <si>
    <t xml:space="preserve"> ULIP/MEP/SBI LIFE Smart ULIP</t>
  </si>
  <si>
    <t>G. P. F.</t>
  </si>
  <si>
    <t>L. I. C. (Indl.)</t>
  </si>
  <si>
    <t>Group Insurance Premium</t>
  </si>
  <si>
    <t>Postal Life Insurance Premium/PPF</t>
  </si>
  <si>
    <t>SBI Life Insurance Premium</t>
  </si>
  <si>
    <t>SBI Unit Plus</t>
  </si>
  <si>
    <t xml:space="preserve"> LIC Market Plus</t>
  </si>
  <si>
    <t>LIC Money Plus</t>
  </si>
  <si>
    <t xml:space="preserve"> LIC Profit Plus</t>
  </si>
  <si>
    <t>N.S.C./Interest on N.S.C.</t>
  </si>
  <si>
    <t>Repayment of House Loan (Principal Amt.)</t>
  </si>
  <si>
    <t>Children Tuition Fees</t>
  </si>
  <si>
    <t>80DD Med. Handi. Prem. (up to Rs. 50000, severe disability 100000)</t>
  </si>
  <si>
    <t>80TTA intrest on saving account upto 10000/-</t>
  </si>
  <si>
    <t>Employees Conribution to NPS u/s80CCD(1)</t>
  </si>
  <si>
    <t>Total Deductions other than u/s 80C to CCG</t>
  </si>
  <si>
    <t>2. Less: Exemption u/s 10</t>
  </si>
  <si>
    <t xml:space="preserve">1  Income from salary received during the financial year including HRA &amp; Arrear  </t>
  </si>
  <si>
    <t>3. Income under the head salary</t>
  </si>
  <si>
    <t>4  Income from other sources</t>
  </si>
  <si>
    <t>7. Deduction other than u/s 80C to CCG</t>
  </si>
  <si>
    <t>8. TOTAL TAXABLE INCOME (5-6-7)</t>
  </si>
  <si>
    <t>6. Deductions under sec. 80C to CCG</t>
  </si>
  <si>
    <t>5. Gross Total Income(3+4)</t>
  </si>
  <si>
    <t>60 &amp; &lt;80</t>
  </si>
  <si>
    <t>less than 60</t>
  </si>
  <si>
    <t>.80 &amp; above</t>
  </si>
  <si>
    <t xml:space="preserve"> P P F</t>
  </si>
  <si>
    <t xml:space="preserve"> C P F</t>
  </si>
  <si>
    <t>Sec 80GGA</t>
  </si>
  <si>
    <t>NPS contribution</t>
  </si>
  <si>
    <t>5. any other</t>
  </si>
  <si>
    <t>Summary of tax deducted at source in respect of Deductee</t>
  </si>
  <si>
    <t>CIT(TDS) Address</t>
  </si>
  <si>
    <t>PIN</t>
  </si>
  <si>
    <t>Q1</t>
  </si>
  <si>
    <t>Q2</t>
  </si>
  <si>
    <t>Q3</t>
  </si>
  <si>
    <t>Q4</t>
  </si>
  <si>
    <t>TAX  Return Amt.</t>
  </si>
  <si>
    <t>Receipt No.</t>
  </si>
  <si>
    <t>Gross Amount</t>
  </si>
  <si>
    <t>Value of perquisites u/s 17(2) (as per Form No. 12BA ,if applicable)</t>
  </si>
  <si>
    <t>Profits in liew of salary under section 17(3)(as per Form No.12BA</t>
  </si>
  <si>
    <t>1. Interest on Saving Bank A/c.Income</t>
  </si>
  <si>
    <t>2. Interest on Post Office R.D..</t>
  </si>
  <si>
    <t>Interest on N.S.C.</t>
  </si>
  <si>
    <t>Conveniance Allowance (u/s. 14e</t>
  </si>
  <si>
    <t>H.R.A.</t>
  </si>
  <si>
    <t xml:space="preserve">Interest on RD, FD </t>
  </si>
  <si>
    <t>(d Deduction of  Entertainment Allowance</t>
  </si>
  <si>
    <t>(E) Deduction of Professional tax</t>
  </si>
  <si>
    <t xml:space="preserve"> FDR one time</t>
  </si>
  <si>
    <t>FDR</t>
  </si>
  <si>
    <t>Pension Fund contributiomn /premium  80CCC</t>
  </si>
  <si>
    <t>Sec 80 G</t>
  </si>
  <si>
    <t>(©) Deduction for home loan interest  upto 200000 u/s 24</t>
  </si>
  <si>
    <t>home loan interest  upto 200000 u/s 24r</t>
  </si>
  <si>
    <t>17. Less already deducted tax during the year</t>
  </si>
  <si>
    <t>Tax Payable/Refuable(14-15)</t>
  </si>
  <si>
    <t>Dated</t>
  </si>
  <si>
    <t>Harnek Singh Kalwanoo ,Incharge ,GMS, Darauli    for more info Kindlly visit at www.gmsdarauli.webs.com</t>
  </si>
  <si>
    <t xml:space="preserve">  (designation) do hereby certify that a sum of Rs</t>
  </si>
  <si>
    <t>harnam singh</t>
  </si>
  <si>
    <t>Feb</t>
  </si>
  <si>
    <t xml:space="preserve">Employer'sConribution under NPS </t>
  </si>
  <si>
    <t>School/Univ. Examination Remuneration</t>
  </si>
  <si>
    <r>
      <rPr>
        <b/>
        <sz val="12"/>
        <rFont val="Times New Roman"/>
        <family val="1"/>
      </rPr>
      <t>Deduction under section 80CCG</t>
    </r>
    <r>
      <rPr>
        <b/>
        <sz val="10"/>
        <rFont val="Times New Roman"/>
        <family val="1"/>
      </rPr>
      <t> for Contribution to equity shares or equity mutual fund under Rajiv Gandhi Equity Saving Scheme and maximum deduction  is Rs.50,000/-</t>
    </r>
  </si>
  <si>
    <t>Employer's Conribution to NPS u/s80CCD(2)</t>
  </si>
  <si>
    <t>3 Fill only yellow cells on 3rd sheet named New Form No.16</t>
  </si>
  <si>
    <t xml:space="preserve">2. Fill only green cells on 2nd Sheet named TDS Caculation                                                                                                                 </t>
  </si>
  <si>
    <t>1.Fill green &amp; yellow cells on First sheet named salary detail.</t>
  </si>
  <si>
    <t>rate of NPS</t>
  </si>
  <si>
    <t>Section 80CCE (Maximum Deduction under Section 80C to 80CCD is Rs.150,000/-)( a +b +c)</t>
  </si>
  <si>
    <t>CPF</t>
  </si>
  <si>
    <t xml:space="preserve"> NPS employee will fill  0 in GPF / CPF cells &amp; fill 10 NPS rate column /cells only . GPF employee will fill in GPF Column /cells &amp; fill  0  in NPS rate column /cells&amp; CPF olumn /cells .  CPF employee will fill in CPF Column cells &amp; fill  0  in NPS rate column /cells&amp; GPF olumn /cells .                                                                                                                                                                                                                                                                                                                                                                                                                                                                     </t>
  </si>
  <si>
    <t>PRAN/GPF/CPF No.</t>
  </si>
  <si>
    <t>www.gmsdarauli.webs.com</t>
  </si>
  <si>
    <t>4.Print on legal page</t>
  </si>
  <si>
    <t xml:space="preserve">Employer's Contribution under NPS </t>
  </si>
  <si>
    <r>
      <t xml:space="preserve">9. </t>
    </r>
    <r>
      <rPr>
        <b/>
        <sz val="9"/>
        <rFont val="Times New Roman"/>
        <family val="1"/>
      </rPr>
      <t>INCOME TAX on first  Rs.250000 for &lt;60 yrs.,300000for &lt;80 yrs.,500000 for yrs.&lt;80) = NIL</t>
    </r>
  </si>
  <si>
    <t>10. Surcharge @ 10% of tax if total income exceeds Rs 1000000</t>
  </si>
  <si>
    <t>11. Add Edu. Cess @ 3% (2%+1%) of tax &amp; surcharge</t>
  </si>
  <si>
    <t>12  TOTAL INCOME TAX PAYABLE</t>
  </si>
  <si>
    <t>13. Less Relirf u/s 89 (1) (in case of year wise divided tax on arrears)</t>
  </si>
  <si>
    <t>14. Less already deducted tax during the year</t>
  </si>
  <si>
    <t>14. Balance income tax to be paid(ROUNDED OFF INTO MULTIPLE OF 10)</t>
  </si>
  <si>
    <t xml:space="preserve">   2,50,001 – 5,00,000 = 10%                                Nil for Sr. &gt;80</t>
  </si>
  <si>
    <t xml:space="preserve">   5,00,001 – 10,00,000 = 20% , for all</t>
  </si>
  <si>
    <t xml:space="preserve">   10,00,001 and above = 30%, for all</t>
  </si>
  <si>
    <t>Name</t>
  </si>
  <si>
    <t>GSSS Duggan</t>
  </si>
  <si>
    <t>SANGRUR</t>
  </si>
  <si>
    <t>Arrear of  DA</t>
  </si>
  <si>
    <t>ITO (TDS), WARD-1 SANGRUR</t>
  </si>
  <si>
    <t>207 11.04.2014</t>
  </si>
  <si>
    <t>1-p 11.04.14</t>
  </si>
  <si>
    <t>16-P 06.05.14</t>
  </si>
  <si>
    <t>34-P 11.06.14</t>
  </si>
  <si>
    <t>1096</t>
  </si>
  <si>
    <t>97</t>
  </si>
  <si>
    <t>47-P 15.07.14</t>
  </si>
  <si>
    <t>639</t>
  </si>
  <si>
    <t>53-P 05.08.14</t>
  </si>
  <si>
    <t>83</t>
  </si>
  <si>
    <t>66-P 02.09.14</t>
  </si>
  <si>
    <t>136</t>
  </si>
  <si>
    <t>82-P 01.10.14</t>
  </si>
  <si>
    <t>9</t>
  </si>
  <si>
    <t>95-P 07.11.14</t>
  </si>
  <si>
    <t>202</t>
  </si>
  <si>
    <t>108P 4.12.14</t>
  </si>
  <si>
    <t>209</t>
  </si>
  <si>
    <t>122P 5.01.15</t>
  </si>
  <si>
    <t>3-A 16.04.14</t>
  </si>
  <si>
    <t>256</t>
  </si>
  <si>
    <t>5-A 17.04.14</t>
  </si>
  <si>
    <t>271</t>
  </si>
  <si>
    <t>65A 16.09.14</t>
  </si>
  <si>
    <t>1028</t>
  </si>
  <si>
    <t>223</t>
  </si>
  <si>
    <t>T-65125</t>
  </si>
  <si>
    <t>Ram Basti Sangrur</t>
  </si>
  <si>
    <t>05.04.1960</t>
  </si>
  <si>
    <t>BROPS4245P</t>
  </si>
  <si>
    <t xml:space="preserve"> Govt.High .School Ladda</t>
  </si>
  <si>
    <t>Surash Singh</t>
  </si>
  <si>
    <t>JR Asst</t>
  </si>
  <si>
    <t>Amarjit Singh</t>
  </si>
  <si>
    <t>Head Master G H S Ladda (Sangrur)</t>
  </si>
  <si>
    <t>17/04/2015</t>
  </si>
  <si>
    <t>ladda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</si>
</sst>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numFmt numFmtId="169" formatCode="[$-409]dddd\,\ mmmm\ dd\,\ yyyy"/>
    <numFmt numFmtId="170" formatCode="mm\-dd\-yyyy"/>
    <numFmt numFmtId="171" formatCode="mmm\-yyyy"/>
    <numFmt numFmtId="172" formatCode="\Rs\."/>
    <numFmt numFmtId="173" formatCode="[$Rs-420]#,##0.00_-"/>
    <numFmt numFmtId="174" formatCode="[$Rs-420]#,##0_-"/>
    <numFmt numFmtId="175" formatCode="[$-409]d\-mmm\-yy;@"/>
    <numFmt numFmtId="176" formatCode="_(* #,##0_);_(* \(#,##0\);_(* &quot;-&quot;??_);_(@_)"/>
    <numFmt numFmtId="177" formatCode="_ * #,##0.00_ ;_ * \-#,##0.00_ ;_ * &quot;-&quot;??_ ;_ @_ "/>
    <numFmt numFmtId="178" formatCode="0_ "/>
    <numFmt numFmtId="179" formatCode="_(* #,##0.000_);_(* \(#,##0.000\);_(* &quot;-&quot;??_);_(@_)"/>
    <numFmt numFmtId="180" formatCode="_(* #,##0.0000_);_(* \(#,##0.0000\);_(* &quot;-&quot;??_);_(@_)"/>
    <numFmt numFmtId="181" formatCode="_(* #,##0.0_);_(* \(#,##0.0\);_(* &quot;-&quot;??_);_(@_)"/>
    <numFmt numFmtId="182" formatCode="#,##0;[Red]#,##0"/>
  </numFmts>
  <fonts count="99">
    <font>
      <sz val="10"/>
      <name val="Arial"/>
      <family val="0"/>
    </font>
    <font>
      <b/>
      <sz val="7.5"/>
      <name val="Times New Roman"/>
      <family val="1"/>
    </font>
    <font>
      <b/>
      <sz val="10"/>
      <name val="Arial"/>
      <family val="2"/>
    </font>
    <font>
      <b/>
      <sz val="12"/>
      <name val="Times New Roman"/>
      <family val="1"/>
    </font>
    <font>
      <b/>
      <sz val="12"/>
      <name val="Arial"/>
      <family val="2"/>
    </font>
    <font>
      <sz val="8"/>
      <name val="Arial"/>
      <family val="2"/>
    </font>
    <font>
      <b/>
      <sz val="8"/>
      <name val="Arial"/>
      <family val="2"/>
    </font>
    <font>
      <b/>
      <sz val="8"/>
      <name val="Times New Roman"/>
      <family val="1"/>
    </font>
    <font>
      <b/>
      <sz val="9"/>
      <name val="Times New Roman"/>
      <family val="1"/>
    </font>
    <font>
      <sz val="9"/>
      <name val="Arial"/>
      <family val="2"/>
    </font>
    <font>
      <sz val="12"/>
      <name val="Times New Roman"/>
      <family val="1"/>
    </font>
    <font>
      <b/>
      <sz val="8.5"/>
      <name val="Arial"/>
      <family val="2"/>
    </font>
    <font>
      <b/>
      <sz val="6.5"/>
      <name val="Times New Roman"/>
      <family val="1"/>
    </font>
    <font>
      <b/>
      <sz val="10"/>
      <name val="Times New Roman"/>
      <family val="1"/>
    </font>
    <font>
      <b/>
      <sz val="6"/>
      <name val="Arial"/>
      <family val="2"/>
    </font>
    <font>
      <b/>
      <sz val="10.5"/>
      <name val="Arial"/>
      <family val="2"/>
    </font>
    <font>
      <b/>
      <sz val="12"/>
      <color indexed="53"/>
      <name val="Times New Roman"/>
      <family val="1"/>
    </font>
    <font>
      <sz val="10"/>
      <color indexed="53"/>
      <name val="Arial"/>
      <family val="2"/>
    </font>
    <font>
      <b/>
      <sz val="14"/>
      <name val="Arial"/>
      <family val="2"/>
    </font>
    <font>
      <b/>
      <sz val="11"/>
      <name val="Arial"/>
      <family val="2"/>
    </font>
    <font>
      <b/>
      <sz val="11"/>
      <name val="Times New Roman"/>
      <family val="1"/>
    </font>
    <font>
      <sz val="9"/>
      <color indexed="9"/>
      <name val="Arial"/>
      <family val="2"/>
    </font>
    <font>
      <b/>
      <sz val="10"/>
      <color indexed="9"/>
      <name val="Arial"/>
      <family val="2"/>
    </font>
    <font>
      <sz val="10"/>
      <color indexed="9"/>
      <name val="Arial"/>
      <family val="2"/>
    </font>
    <font>
      <u val="single"/>
      <sz val="10"/>
      <color indexed="12"/>
      <name val="Arial"/>
      <family val="2"/>
    </font>
    <font>
      <u val="single"/>
      <sz val="10"/>
      <color indexed="36"/>
      <name val="Arial"/>
      <family val="2"/>
    </font>
    <font>
      <sz val="10"/>
      <color indexed="12"/>
      <name val="Arial"/>
      <family val="2"/>
    </font>
    <font>
      <sz val="10"/>
      <color indexed="8"/>
      <name val="Arial"/>
      <family val="2"/>
    </font>
    <font>
      <sz val="11"/>
      <color indexed="8"/>
      <name val="Calibri"/>
      <family val="2"/>
    </font>
    <font>
      <b/>
      <sz val="10"/>
      <color indexed="8"/>
      <name val="Arial"/>
      <family val="2"/>
    </font>
    <font>
      <sz val="12"/>
      <name val="Arial"/>
      <family val="2"/>
    </font>
    <font>
      <b/>
      <sz val="16"/>
      <name val="Times New Roman"/>
      <family val="1"/>
    </font>
    <font>
      <b/>
      <sz val="18"/>
      <name val="Times New Roman"/>
      <family val="1"/>
    </font>
    <font>
      <b/>
      <sz val="20"/>
      <name val="Times New Roman"/>
      <family val="1"/>
    </font>
    <font>
      <sz val="11"/>
      <name val="Arial"/>
      <family val="2"/>
    </font>
    <font>
      <sz val="12"/>
      <color indexed="8"/>
      <name val="Arial"/>
      <family val="2"/>
    </font>
    <font>
      <sz val="14"/>
      <name val="Times New Roman"/>
      <family val="1"/>
    </font>
    <font>
      <b/>
      <sz val="14"/>
      <name val="Times New Roman"/>
      <family val="1"/>
    </font>
    <font>
      <sz val="10"/>
      <name val="Times New Roman"/>
      <family val="1"/>
    </font>
    <font>
      <sz val="12"/>
      <color indexed="8"/>
      <name val="Calibri"/>
      <family val="2"/>
    </font>
    <font>
      <sz val="16"/>
      <name val="Times New Roman"/>
      <family val="1"/>
    </font>
    <font>
      <sz val="11"/>
      <name val="Times New Roman"/>
      <family val="1"/>
    </font>
    <font>
      <sz val="14"/>
      <name val="Arial"/>
      <family val="2"/>
    </font>
    <font>
      <b/>
      <sz val="13"/>
      <name val="Arial"/>
      <family val="2"/>
    </font>
    <font>
      <b/>
      <i/>
      <sz val="13"/>
      <name val="Arial"/>
      <family val="2"/>
    </font>
    <font>
      <b/>
      <i/>
      <sz val="14"/>
      <name val="Arial"/>
      <family val="2"/>
    </font>
    <font>
      <b/>
      <i/>
      <sz val="12"/>
      <name val="Arial"/>
      <family val="2"/>
    </font>
    <font>
      <sz val="9"/>
      <name val="Times New Roman"/>
      <family val="1"/>
    </font>
    <font>
      <u val="single"/>
      <sz val="10"/>
      <color indexed="12"/>
      <name val="Times New Roman"/>
      <family val="1"/>
    </font>
    <font>
      <b/>
      <sz val="8"/>
      <color indexed="48"/>
      <name val="Times New Roman"/>
      <family val="1"/>
    </font>
    <font>
      <sz val="10"/>
      <color indexed="12"/>
      <name val="Times New Roman"/>
      <family val="1"/>
    </font>
    <font>
      <b/>
      <sz val="14"/>
      <color indexed="10"/>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62"/>
      <name val="Cambria"/>
      <family val="2"/>
    </font>
    <font>
      <b/>
      <sz val="11"/>
      <color indexed="8"/>
      <name val="Times New Roman"/>
      <family val="2"/>
    </font>
    <font>
      <sz val="11"/>
      <color indexed="10"/>
      <name val="Times New Roman"/>
      <family val="2"/>
    </font>
    <font>
      <b/>
      <sz val="14"/>
      <color indexed="8"/>
      <name val="Times New Roman"/>
      <family val="1"/>
    </font>
    <font>
      <b/>
      <i/>
      <sz val="9"/>
      <color indexed="8"/>
      <name val="Arial"/>
      <family val="2"/>
    </font>
    <font>
      <b/>
      <sz val="12"/>
      <color indexed="8"/>
      <name val="Arial"/>
      <family val="2"/>
    </font>
    <font>
      <b/>
      <sz val="20"/>
      <color indexed="8"/>
      <name val="Times New Roman"/>
      <family val="1"/>
    </font>
    <font>
      <sz val="8"/>
      <name val="Tahoma"/>
      <family val="2"/>
    </font>
    <font>
      <sz val="11"/>
      <color rgb="FF000000"/>
      <name val="Times New Roman"/>
      <family val="2"/>
    </font>
    <font>
      <sz val="11"/>
      <color rgb="FFFFFFFF"/>
      <name val="Times New Roman"/>
      <family val="2"/>
    </font>
    <font>
      <sz val="11"/>
      <color rgb="FF9C0006"/>
      <name val="Times New Roman"/>
      <family val="2"/>
    </font>
    <font>
      <b/>
      <sz val="11"/>
      <color rgb="FFFA7D00"/>
      <name val="Times New Roman"/>
      <family val="2"/>
    </font>
    <font>
      <b/>
      <sz val="11"/>
      <color rgb="FFFFFFFF"/>
      <name val="Times New Roman"/>
      <family val="2"/>
    </font>
    <font>
      <i/>
      <sz val="11"/>
      <color rgb="FF7F7F7F"/>
      <name val="Times New Roman"/>
      <family val="2"/>
    </font>
    <font>
      <sz val="11"/>
      <color rgb="FF006100"/>
      <name val="Times New Roman"/>
      <family val="2"/>
    </font>
    <font>
      <b/>
      <sz val="15"/>
      <color rgb="FF1F4A7E"/>
      <name val="Times New Roman"/>
      <family val="2"/>
    </font>
    <font>
      <b/>
      <sz val="13"/>
      <color rgb="FF1F4A7E"/>
      <name val="Times New Roman"/>
      <family val="2"/>
    </font>
    <font>
      <b/>
      <sz val="11"/>
      <color rgb="FF1F4A7E"/>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rgb="FF1F4A7E"/>
      <name val="Cambria"/>
      <family val="2"/>
    </font>
    <font>
      <b/>
      <sz val="11"/>
      <color rgb="FF000000"/>
      <name val="Times New Roman"/>
      <family val="2"/>
    </font>
    <font>
      <sz val="11"/>
      <color rgb="FFFF0000"/>
      <name val="Times New Roman"/>
      <family val="2"/>
    </font>
    <font>
      <sz val="9"/>
      <color rgb="FFFFFFFF"/>
      <name val="Arial"/>
      <family val="2"/>
    </font>
    <font>
      <b/>
      <sz val="10"/>
      <color rgb="FFFFFFFF"/>
      <name val="Arial"/>
      <family val="2"/>
    </font>
    <font>
      <b/>
      <sz val="14"/>
      <color rgb="FF000000"/>
      <name val="Times New Roman"/>
      <family val="1"/>
    </font>
    <font>
      <sz val="10"/>
      <color rgb="FFE36B09"/>
      <name val="Arial"/>
      <family val="2"/>
    </font>
    <font>
      <b/>
      <sz val="12"/>
      <color rgb="FF000000"/>
      <name val="Arial"/>
      <family val="2"/>
    </font>
    <font>
      <sz val="12"/>
      <color rgb="FF000000"/>
      <name val="Arial"/>
      <family val="2"/>
    </font>
    <font>
      <b/>
      <sz val="20"/>
      <color rgb="FF000000"/>
      <name val="Times New Roman"/>
      <family val="1"/>
    </font>
    <font>
      <b/>
      <i/>
      <sz val="9"/>
      <color rgb="FF000000"/>
      <name val="Arial"/>
      <family val="2"/>
    </font>
  </fonts>
  <fills count="50">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8CBE4"/>
        <bgColor indexed="64"/>
      </patternFill>
    </fill>
    <fill>
      <patternFill patternType="solid">
        <fgColor rgb="FFE5B8B6"/>
        <bgColor indexed="64"/>
      </patternFill>
    </fill>
    <fill>
      <patternFill patternType="solid">
        <fgColor rgb="FFD5E3BB"/>
        <bgColor indexed="64"/>
      </patternFill>
    </fill>
    <fill>
      <patternFill patternType="solid">
        <fgColor rgb="FFCABFD8"/>
        <bgColor indexed="64"/>
      </patternFill>
    </fill>
    <fill>
      <patternFill patternType="solid">
        <fgColor rgb="FFB6DDE8"/>
        <bgColor indexed="64"/>
      </patternFill>
    </fill>
    <fill>
      <patternFill patternType="solid">
        <fgColor rgb="FFFBD3B3"/>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FF"/>
        <bgColor indexed="64"/>
      </patternFill>
    </fill>
    <fill>
      <patternFill patternType="solid">
        <fgColor rgb="FFCFF9FD"/>
        <bgColor indexed="64"/>
      </patternFill>
    </fill>
    <fill>
      <patternFill patternType="solid">
        <fgColor rgb="FFCCFFCC"/>
        <bgColor indexed="64"/>
      </patternFill>
    </fill>
    <fill>
      <patternFill patternType="solid">
        <fgColor indexed="9"/>
        <bgColor indexed="64"/>
      </patternFill>
    </fill>
    <fill>
      <patternFill patternType="solid">
        <fgColor rgb="FFF1F9A7"/>
        <bgColor indexed="64"/>
      </patternFill>
    </fill>
    <fill>
      <patternFill patternType="solid">
        <fgColor indexed="43"/>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
      <patternFill patternType="solid">
        <fgColor rgb="FFCCFFFF"/>
        <bgColor indexed="64"/>
      </patternFill>
    </fill>
    <fill>
      <patternFill patternType="solid">
        <fgColor rgb="FFCCECFF"/>
        <bgColor indexed="64"/>
      </patternFill>
    </fill>
    <fill>
      <patternFill patternType="solid">
        <fgColor rgb="FFFFFF99"/>
        <bgColor indexed="64"/>
      </patternFill>
    </fill>
    <fill>
      <patternFill patternType="solid">
        <fgColor rgb="FFCCFF99"/>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6BFDD"/>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rgb="FF5181BD"/>
      </top>
      <bottom style="double">
        <color rgb="FF5181BD"/>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style="thin">
        <color indexed="8"/>
      </bottom>
    </border>
    <border>
      <left/>
      <right/>
      <top/>
      <bottom style="thin">
        <color indexed="8"/>
      </bottom>
    </border>
    <border>
      <left style="thin"/>
      <right>
        <color indexed="63"/>
      </right>
      <top style="thin"/>
      <bottom style="thin"/>
    </border>
    <border>
      <left style="thin"/>
      <right/>
      <top style="thin">
        <color indexed="8"/>
      </top>
      <bottom/>
    </border>
    <border>
      <left/>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bottom style="thin">
        <color indexed="8"/>
      </bottom>
    </border>
    <border>
      <left>
        <color indexed="63"/>
      </left>
      <right>
        <color indexed="63"/>
      </right>
      <top style="thin"/>
      <bottom style="thin"/>
    </border>
    <border>
      <left style="thin"/>
      <right style="thin"/>
      <top>
        <color indexed="63"/>
      </top>
      <bottom>
        <color indexed="63"/>
      </bottom>
    </border>
    <border>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color indexed="8"/>
      </top>
      <bottom style="thin">
        <color indexed="8"/>
      </bottom>
    </border>
    <border>
      <left style="thin">
        <color indexed="8"/>
      </left>
      <right style="thin"/>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style="thin"/>
      <top style="thin">
        <color indexed="8"/>
      </top>
      <bottom/>
    </border>
    <border>
      <left/>
      <right style="thin"/>
      <top/>
      <bottom style="thin">
        <color indexed="8"/>
      </bottom>
    </border>
    <border>
      <left style="thin">
        <color indexed="8"/>
      </left>
      <right style="thin"/>
      <top style="thin">
        <color indexed="8"/>
      </top>
      <bottom style="thin">
        <color indexed="8"/>
      </bottom>
    </border>
    <border>
      <left/>
      <right style="thin">
        <color indexed="8"/>
      </right>
      <top style="thin">
        <color indexed="8"/>
      </top>
      <bottom style="thin">
        <color indexed="8"/>
      </bottom>
    </border>
    <border>
      <left style="thin"/>
      <right style="thin">
        <color indexed="8"/>
      </right>
      <top/>
      <bottom style="thin">
        <color indexed="8"/>
      </bottom>
    </border>
    <border>
      <left style="thin">
        <color indexed="8"/>
      </left>
      <right style="thin">
        <color indexed="8"/>
      </right>
      <top/>
      <bottom/>
    </border>
    <border>
      <left style="thin"/>
      <right/>
      <top style="thin">
        <color indexed="8"/>
      </top>
      <bottom style="thin">
        <color indexed="8"/>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top style="thin"/>
      <bottom style="thin">
        <color indexed="8"/>
      </bottom>
    </border>
    <border>
      <left>
        <color indexed="63"/>
      </left>
      <right>
        <color indexed="63"/>
      </right>
      <top style="thin"/>
      <bottom style="thin">
        <color indexed="8"/>
      </bottom>
    </border>
    <border>
      <left/>
      <right style="thin">
        <color indexed="8"/>
      </right>
      <top style="thin"/>
      <bottom style="thin">
        <color indexed="8"/>
      </bottom>
    </border>
    <border>
      <left/>
      <right style="thin">
        <color indexed="8"/>
      </right>
      <top style="thin">
        <color indexed="8"/>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25"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24"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28"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15">
    <xf numFmtId="0" fontId="0" fillId="0" borderId="0" xfId="0" applyAlignment="1">
      <alignment/>
    </xf>
    <xf numFmtId="0" fontId="2" fillId="0" borderId="0" xfId="0" applyFont="1" applyAlignment="1">
      <alignment/>
    </xf>
    <xf numFmtId="0" fontId="10" fillId="0" borderId="0" xfId="0" applyFont="1" applyAlignment="1">
      <alignment/>
    </xf>
    <xf numFmtId="0" fontId="3" fillId="0" borderId="10" xfId="0" applyFont="1" applyBorder="1" applyAlignment="1">
      <alignment vertical="top" wrapText="1"/>
    </xf>
    <xf numFmtId="0" fontId="0" fillId="0" borderId="11" xfId="0" applyFill="1" applyBorder="1" applyAlignment="1">
      <alignment/>
    </xf>
    <xf numFmtId="0" fontId="8" fillId="33" borderId="10" xfId="0" applyFont="1" applyFill="1" applyBorder="1" applyAlignment="1">
      <alignment vertical="top" wrapText="1"/>
    </xf>
    <xf numFmtId="0" fontId="12" fillId="33" borderId="10" xfId="0" applyFont="1" applyFill="1" applyBorder="1" applyAlignment="1">
      <alignment vertical="top" wrapText="1"/>
    </xf>
    <xf numFmtId="0" fontId="13" fillId="33" borderId="10" xfId="0" applyFont="1" applyFill="1" applyBorder="1" applyAlignment="1">
      <alignment vertical="top" wrapText="1"/>
    </xf>
    <xf numFmtId="0" fontId="1" fillId="33" borderId="10" xfId="0" applyFont="1" applyFill="1" applyBorder="1" applyAlignment="1">
      <alignment vertical="top" wrapText="1"/>
    </xf>
    <xf numFmtId="0" fontId="0" fillId="33" borderId="0" xfId="0" applyFill="1" applyAlignment="1">
      <alignment/>
    </xf>
    <xf numFmtId="0" fontId="16" fillId="33" borderId="10" xfId="0" applyFont="1" applyFill="1" applyBorder="1" applyAlignment="1">
      <alignment vertical="top" wrapText="1"/>
    </xf>
    <xf numFmtId="0" fontId="17" fillId="33" borderId="0" xfId="0" applyFont="1" applyFill="1" applyAlignment="1">
      <alignment/>
    </xf>
    <xf numFmtId="0" fontId="7" fillId="33" borderId="10" xfId="0" applyFont="1" applyFill="1" applyBorder="1" applyAlignment="1">
      <alignment vertical="top" wrapText="1"/>
    </xf>
    <xf numFmtId="0" fontId="14" fillId="33" borderId="12" xfId="0" applyFont="1" applyFill="1" applyBorder="1" applyAlignment="1">
      <alignment horizontal="center" vertical="center" wrapText="1"/>
    </xf>
    <xf numFmtId="0" fontId="0" fillId="0" borderId="11" xfId="0" applyBorder="1" applyAlignment="1">
      <alignment/>
    </xf>
    <xf numFmtId="0" fontId="0" fillId="0" borderId="0" xfId="0" applyAlignment="1">
      <alignment wrapText="1"/>
    </xf>
    <xf numFmtId="0" fontId="4" fillId="0" borderId="13" xfId="0" applyFont="1" applyBorder="1" applyAlignment="1">
      <alignment/>
    </xf>
    <xf numFmtId="0" fontId="0" fillId="0" borderId="0" xfId="0" applyBorder="1" applyAlignment="1">
      <alignment/>
    </xf>
    <xf numFmtId="0" fontId="2" fillId="0" borderId="14" xfId="0" applyFont="1" applyBorder="1" applyAlignment="1">
      <alignment/>
    </xf>
    <xf numFmtId="0" fontId="4" fillId="0" borderId="10" xfId="0" applyFont="1" applyBorder="1" applyAlignment="1">
      <alignment horizontal="center"/>
    </xf>
    <xf numFmtId="0" fontId="2" fillId="0" borderId="13" xfId="0" applyFont="1" applyBorder="1" applyAlignment="1">
      <alignment/>
    </xf>
    <xf numFmtId="0" fontId="0" fillId="0" borderId="0" xfId="0" applyFill="1" applyBorder="1" applyAlignment="1">
      <alignment/>
    </xf>
    <xf numFmtId="0" fontId="0" fillId="0" borderId="15" xfId="0" applyBorder="1" applyAlignment="1">
      <alignment/>
    </xf>
    <xf numFmtId="0" fontId="0" fillId="0" borderId="0" xfId="0" applyBorder="1" applyAlignment="1">
      <alignment/>
    </xf>
    <xf numFmtId="0" fontId="6" fillId="0" borderId="14" xfId="0" applyFont="1" applyFill="1" applyBorder="1" applyAlignment="1" applyProtection="1">
      <alignment vertical="top" wrapText="1"/>
      <protection locked="0"/>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3" fillId="0" borderId="15" xfId="0" applyFont="1" applyBorder="1" applyAlignment="1">
      <alignment vertical="top" wrapText="1"/>
    </xf>
    <xf numFmtId="0" fontId="0" fillId="0" borderId="0" xfId="0" applyFill="1" applyAlignment="1">
      <alignment/>
    </xf>
    <xf numFmtId="0" fontId="0" fillId="34" borderId="16" xfId="59" applyFont="1" applyFill="1" applyBorder="1" applyAlignment="1" applyProtection="1">
      <alignment horizontal="left" vertical="center"/>
      <protection hidden="1"/>
    </xf>
    <xf numFmtId="0" fontId="0" fillId="34" borderId="0" xfId="59" applyFont="1" applyFill="1" applyBorder="1" applyAlignment="1" applyProtection="1">
      <alignment horizontal="center" vertical="center"/>
      <protection hidden="1"/>
    </xf>
    <xf numFmtId="0" fontId="2" fillId="34" borderId="0" xfId="59" applyFont="1" applyFill="1" applyBorder="1" applyAlignment="1" applyProtection="1">
      <alignment horizontal="left" vertical="center"/>
      <protection hidden="1"/>
    </xf>
    <xf numFmtId="0" fontId="0" fillId="34" borderId="16" xfId="59" applyFont="1" applyFill="1" applyBorder="1" applyAlignment="1" applyProtection="1">
      <alignment vertical="center"/>
      <protection hidden="1"/>
    </xf>
    <xf numFmtId="0" fontId="0" fillId="34" borderId="11" xfId="59" applyFont="1" applyFill="1" applyBorder="1" applyAlignment="1" applyProtection="1">
      <alignment vertical="center"/>
      <protection hidden="1"/>
    </xf>
    <xf numFmtId="0" fontId="0" fillId="34" borderId="13" xfId="59" applyFont="1" applyFill="1" applyBorder="1" applyAlignment="1" applyProtection="1">
      <alignment vertical="center"/>
      <protection hidden="1"/>
    </xf>
    <xf numFmtId="0" fontId="0" fillId="34" borderId="17" xfId="59" applyFont="1" applyFill="1" applyBorder="1" applyAlignment="1" applyProtection="1">
      <alignment horizontal="left" vertical="center"/>
      <protection hidden="1"/>
    </xf>
    <xf numFmtId="0" fontId="0" fillId="34" borderId="15" xfId="59" applyFont="1" applyFill="1" applyBorder="1" applyAlignment="1" applyProtection="1">
      <alignment horizontal="left" vertical="center"/>
      <protection hidden="1"/>
    </xf>
    <xf numFmtId="0" fontId="0" fillId="34" borderId="18" xfId="59" applyFont="1" applyFill="1" applyBorder="1" applyAlignment="1" applyProtection="1">
      <alignment horizontal="left" vertical="center"/>
      <protection hidden="1"/>
    </xf>
    <xf numFmtId="0" fontId="0" fillId="34" borderId="0" xfId="59" applyFont="1" applyFill="1" applyBorder="1" applyAlignment="1" applyProtection="1">
      <alignment horizontal="left" vertical="center"/>
      <protection hidden="1"/>
    </xf>
    <xf numFmtId="0" fontId="0" fillId="34" borderId="19" xfId="59" applyFont="1" applyFill="1" applyBorder="1" applyAlignment="1" applyProtection="1">
      <alignment horizontal="left" vertical="center"/>
      <protection hidden="1"/>
    </xf>
    <xf numFmtId="0" fontId="0" fillId="35" borderId="17" xfId="59" applyFont="1" applyFill="1" applyBorder="1" applyAlignment="1" applyProtection="1">
      <alignment horizontal="left" vertical="center"/>
      <protection hidden="1"/>
    </xf>
    <xf numFmtId="0" fontId="0" fillId="35" borderId="15" xfId="59" applyFont="1" applyFill="1" applyBorder="1" applyAlignment="1" applyProtection="1">
      <alignment horizontal="left" vertical="center"/>
      <protection hidden="1"/>
    </xf>
    <xf numFmtId="0" fontId="0" fillId="35" borderId="18" xfId="59" applyFont="1" applyFill="1" applyBorder="1" applyAlignment="1" applyProtection="1">
      <alignment horizontal="left" vertical="center"/>
      <protection hidden="1"/>
    </xf>
    <xf numFmtId="0" fontId="0" fillId="34" borderId="0" xfId="59" applyFont="1" applyFill="1" applyBorder="1" applyAlignment="1" applyProtection="1">
      <alignment vertical="center"/>
      <protection hidden="1"/>
    </xf>
    <xf numFmtId="0" fontId="0" fillId="35" borderId="20" xfId="59" applyFont="1" applyFill="1" applyBorder="1" applyAlignment="1" applyProtection="1">
      <alignment vertical="center"/>
      <protection hidden="1"/>
    </xf>
    <xf numFmtId="0" fontId="0" fillId="35" borderId="11" xfId="59" applyFont="1" applyFill="1" applyBorder="1" applyAlignment="1" applyProtection="1">
      <alignment vertical="center"/>
      <protection hidden="1"/>
    </xf>
    <xf numFmtId="0" fontId="0" fillId="35" borderId="21" xfId="59" applyFont="1" applyFill="1" applyBorder="1" applyAlignment="1" applyProtection="1">
      <alignment vertical="center"/>
      <protection hidden="1"/>
    </xf>
    <xf numFmtId="0" fontId="0" fillId="34" borderId="11" xfId="0" applyFill="1" applyBorder="1" applyAlignment="1">
      <alignment/>
    </xf>
    <xf numFmtId="0" fontId="2" fillId="34" borderId="16" xfId="59" applyFont="1" applyFill="1" applyBorder="1" applyAlignment="1" applyProtection="1">
      <alignment vertical="center" wrapText="1"/>
      <protection hidden="1"/>
    </xf>
    <xf numFmtId="0" fontId="2" fillId="34" borderId="0" xfId="59" applyFont="1" applyFill="1" applyBorder="1" applyAlignment="1" applyProtection="1">
      <alignment vertical="center" wrapText="1"/>
      <protection hidden="1"/>
    </xf>
    <xf numFmtId="0" fontId="2" fillId="34" borderId="0" xfId="59" applyFont="1" applyFill="1" applyBorder="1" applyAlignment="1" applyProtection="1">
      <alignment vertical="center"/>
      <protection hidden="1"/>
    </xf>
    <xf numFmtId="0" fontId="2" fillId="34" borderId="19" xfId="59" applyFont="1" applyFill="1" applyBorder="1" applyAlignment="1" applyProtection="1">
      <alignment vertical="center"/>
      <protection hidden="1"/>
    </xf>
    <xf numFmtId="0" fontId="2" fillId="34" borderId="22" xfId="59" applyFont="1" applyFill="1" applyBorder="1" applyAlignment="1" applyProtection="1">
      <alignment horizontal="left" vertical="center"/>
      <protection hidden="1"/>
    </xf>
    <xf numFmtId="0" fontId="2" fillId="34" borderId="23" xfId="59" applyFont="1" applyFill="1" applyBorder="1" applyAlignment="1" applyProtection="1">
      <alignment horizontal="left" vertical="center"/>
      <protection hidden="1"/>
    </xf>
    <xf numFmtId="0" fontId="2" fillId="34" borderId="0" xfId="59" applyFont="1" applyFill="1" applyBorder="1" applyAlignment="1" applyProtection="1">
      <alignment horizontal="center" vertical="center"/>
      <protection hidden="1"/>
    </xf>
    <xf numFmtId="0" fontId="2" fillId="34" borderId="0" xfId="59" applyFont="1" applyFill="1" applyBorder="1" applyAlignment="1" applyProtection="1">
      <alignment horizontal="center" vertical="center" wrapText="1"/>
      <protection hidden="1"/>
    </xf>
    <xf numFmtId="0" fontId="0" fillId="34" borderId="16" xfId="59" applyFont="1" applyFill="1" applyBorder="1" applyAlignment="1" applyProtection="1">
      <alignment horizontal="center" vertical="center"/>
      <protection hidden="1"/>
    </xf>
    <xf numFmtId="0" fontId="0" fillId="34" borderId="11" xfId="59" applyFont="1" applyFill="1" applyBorder="1" applyAlignment="1" applyProtection="1">
      <alignment horizontal="left" vertical="center"/>
      <protection hidden="1"/>
    </xf>
    <xf numFmtId="0" fontId="0" fillId="34" borderId="19" xfId="59" applyFont="1" applyFill="1" applyBorder="1" applyAlignment="1" applyProtection="1">
      <alignment vertical="center"/>
      <protection hidden="1"/>
    </xf>
    <xf numFmtId="176" fontId="0" fillId="34" borderId="0" xfId="44" applyNumberFormat="1" applyFont="1" applyFill="1" applyBorder="1" applyAlignment="1" applyProtection="1">
      <alignment horizontal="center" vertical="center"/>
      <protection hidden="1"/>
    </xf>
    <xf numFmtId="176" fontId="0" fillId="34" borderId="19" xfId="44" applyNumberFormat="1" applyFont="1" applyFill="1" applyBorder="1" applyAlignment="1" applyProtection="1">
      <alignment horizontal="center" vertical="center"/>
      <protection hidden="1"/>
    </xf>
    <xf numFmtId="0" fontId="0" fillId="34" borderId="20" xfId="0" applyFill="1" applyBorder="1" applyAlignment="1">
      <alignment/>
    </xf>
    <xf numFmtId="0" fontId="2" fillId="36" borderId="0" xfId="0" applyFont="1" applyFill="1" applyAlignment="1">
      <alignment/>
    </xf>
    <xf numFmtId="0" fontId="2" fillId="0" borderId="0" xfId="0" applyFont="1" applyAlignment="1">
      <alignment/>
    </xf>
    <xf numFmtId="176" fontId="0" fillId="36" borderId="0" xfId="44" applyNumberFormat="1" applyFont="1" applyFill="1" applyBorder="1" applyAlignment="1" applyProtection="1">
      <alignment vertical="center"/>
      <protection hidden="1"/>
    </xf>
    <xf numFmtId="0" fontId="9" fillId="34" borderId="0" xfId="59" applyFont="1" applyFill="1" applyBorder="1" applyAlignment="1" applyProtection="1">
      <alignment vertical="center"/>
      <protection hidden="1"/>
    </xf>
    <xf numFmtId="0" fontId="3" fillId="36" borderId="24" xfId="0" applyFont="1" applyFill="1" applyBorder="1" applyAlignment="1">
      <alignment horizontal="center" vertical="top" wrapText="1"/>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xf>
    <xf numFmtId="0" fontId="0" fillId="36" borderId="10" xfId="0" applyFill="1" applyBorder="1" applyAlignment="1">
      <alignment/>
    </xf>
    <xf numFmtId="0" fontId="0" fillId="0" borderId="10" xfId="0" applyFill="1" applyBorder="1" applyAlignment="1">
      <alignment/>
    </xf>
    <xf numFmtId="0" fontId="0" fillId="0" borderId="10" xfId="0" applyFill="1" applyBorder="1" applyAlignment="1">
      <alignment vertical="center"/>
    </xf>
    <xf numFmtId="0" fontId="0" fillId="12" borderId="0" xfId="0" applyFill="1" applyAlignment="1">
      <alignment/>
    </xf>
    <xf numFmtId="0" fontId="0" fillId="37" borderId="0" xfId="0" applyFill="1" applyAlignment="1">
      <alignment/>
    </xf>
    <xf numFmtId="43" fontId="0" fillId="34" borderId="19" xfId="44" applyNumberFormat="1" applyFont="1" applyFill="1" applyBorder="1" applyAlignment="1" applyProtection="1">
      <alignment vertical="center"/>
      <protection hidden="1"/>
    </xf>
    <xf numFmtId="0" fontId="19" fillId="0" borderId="10" xfId="0" applyFont="1" applyBorder="1" applyAlignment="1">
      <alignment vertical="top" wrapText="1"/>
    </xf>
    <xf numFmtId="0" fontId="0" fillId="34" borderId="10" xfId="59" applyFont="1" applyFill="1" applyBorder="1" applyAlignment="1" applyProtection="1">
      <alignment horizontal="center" vertical="center"/>
      <protection hidden="1"/>
    </xf>
    <xf numFmtId="0" fontId="32" fillId="36" borderId="10" xfId="0" applyFont="1" applyFill="1" applyBorder="1" applyAlignment="1" applyProtection="1">
      <alignment horizontal="center" vertical="top" wrapText="1"/>
      <protection hidden="1"/>
    </xf>
    <xf numFmtId="0" fontId="32" fillId="38" borderId="10" xfId="0" applyFont="1" applyFill="1" applyBorder="1" applyAlignment="1" applyProtection="1">
      <alignment horizontal="center" vertical="top" wrapText="1"/>
      <protection locked="0"/>
    </xf>
    <xf numFmtId="0" fontId="32" fillId="36" borderId="10" xfId="0" applyFont="1" applyFill="1" applyBorder="1" applyAlignment="1" applyProtection="1">
      <alignment horizontal="center" vertical="top" wrapText="1"/>
      <protection/>
    </xf>
    <xf numFmtId="0" fontId="33" fillId="0" borderId="10" xfId="0" applyFont="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33" fillId="34" borderId="10" xfId="0" applyFont="1" applyFill="1" applyBorder="1" applyAlignment="1" applyProtection="1">
      <alignment horizontal="center" vertical="center" wrapText="1"/>
      <protection locked="0"/>
    </xf>
    <xf numFmtId="0" fontId="33" fillId="39" borderId="10" xfId="0" applyFont="1" applyFill="1" applyBorder="1" applyAlignment="1" applyProtection="1">
      <alignment horizontal="center" vertical="center" wrapText="1"/>
      <protection/>
    </xf>
    <xf numFmtId="0" fontId="31" fillId="0" borderId="10" xfId="0" applyFont="1" applyBorder="1" applyAlignment="1" applyProtection="1">
      <alignment horizontal="center" vertical="top" wrapText="1"/>
      <protection/>
    </xf>
    <xf numFmtId="0" fontId="31" fillId="0" borderId="10" xfId="0" applyFont="1" applyBorder="1" applyAlignment="1" applyProtection="1">
      <alignment horizontal="center" vertical="top" wrapText="1"/>
      <protection hidden="1"/>
    </xf>
    <xf numFmtId="0" fontId="32" fillId="38" borderId="13" xfId="0" applyFont="1" applyFill="1" applyBorder="1" applyAlignment="1" applyProtection="1">
      <alignment horizontal="center" vertical="top" wrapText="1"/>
      <protection locked="0"/>
    </xf>
    <xf numFmtId="0" fontId="33" fillId="0" borderId="12" xfId="0" applyFont="1" applyBorder="1" applyAlignment="1" applyProtection="1">
      <alignment vertical="center" wrapText="1"/>
      <protection/>
    </xf>
    <xf numFmtId="0" fontId="0" fillId="0" borderId="10" xfId="0" applyFont="1" applyBorder="1" applyAlignment="1">
      <alignment/>
    </xf>
    <xf numFmtId="0" fontId="30" fillId="34" borderId="25" xfId="59" applyFont="1" applyFill="1" applyBorder="1" applyAlignment="1" applyProtection="1">
      <alignment vertical="center"/>
      <protection hidden="1"/>
    </xf>
    <xf numFmtId="0" fontId="30" fillId="34" borderId="26" xfId="59" applyFont="1" applyFill="1" applyBorder="1" applyAlignment="1" applyProtection="1">
      <alignment vertical="center"/>
      <protection hidden="1"/>
    </xf>
    <xf numFmtId="0" fontId="30" fillId="34" borderId="20" xfId="59" applyFont="1" applyFill="1" applyBorder="1" applyAlignment="1" applyProtection="1">
      <alignment vertical="center"/>
      <protection hidden="1"/>
    </xf>
    <xf numFmtId="0" fontId="30" fillId="34" borderId="11" xfId="59" applyFont="1" applyFill="1" applyBorder="1" applyAlignment="1" applyProtection="1">
      <alignment vertical="center"/>
      <protection hidden="1"/>
    </xf>
    <xf numFmtId="0" fontId="30" fillId="34" borderId="27" xfId="59" applyFont="1" applyFill="1" applyBorder="1" applyAlignment="1" applyProtection="1">
      <alignment horizontal="center" vertical="center"/>
      <protection hidden="1"/>
    </xf>
    <xf numFmtId="0" fontId="30" fillId="34" borderId="28" xfId="59" applyFont="1" applyFill="1" applyBorder="1" applyAlignment="1" applyProtection="1">
      <alignment horizontal="center" vertical="center"/>
      <protection hidden="1"/>
    </xf>
    <xf numFmtId="0" fontId="30" fillId="34" borderId="29" xfId="59" applyFont="1" applyFill="1" applyBorder="1" applyAlignment="1" applyProtection="1">
      <alignment horizontal="center" vertical="center"/>
      <protection hidden="1"/>
    </xf>
    <xf numFmtId="0" fontId="30" fillId="34" borderId="27" xfId="59" applyFont="1" applyFill="1" applyBorder="1" applyAlignment="1" applyProtection="1">
      <alignment vertical="center"/>
      <protection hidden="1"/>
    </xf>
    <xf numFmtId="0" fontId="30" fillId="34" borderId="16" xfId="59" applyFont="1" applyFill="1" applyBorder="1" applyAlignment="1" applyProtection="1">
      <alignment vertical="center"/>
      <protection hidden="1"/>
    </xf>
    <xf numFmtId="0" fontId="30" fillId="34" borderId="13" xfId="59" applyFont="1" applyFill="1" applyBorder="1" applyAlignment="1" applyProtection="1">
      <alignment vertical="center"/>
      <protection hidden="1"/>
    </xf>
    <xf numFmtId="0" fontId="4" fillId="34" borderId="16" xfId="59" applyFont="1" applyFill="1" applyBorder="1" applyAlignment="1" applyProtection="1">
      <alignment vertical="center" wrapText="1"/>
      <protection hidden="1"/>
    </xf>
    <xf numFmtId="0" fontId="4" fillId="34" borderId="0" xfId="59" applyFont="1" applyFill="1" applyBorder="1" applyAlignment="1" applyProtection="1">
      <alignment vertical="center" wrapText="1"/>
      <protection hidden="1"/>
    </xf>
    <xf numFmtId="0" fontId="4" fillId="34" borderId="0" xfId="59" applyFont="1" applyFill="1" applyBorder="1" applyAlignment="1" applyProtection="1">
      <alignment vertical="center"/>
      <protection hidden="1"/>
    </xf>
    <xf numFmtId="0" fontId="4" fillId="34" borderId="19" xfId="59" applyFont="1" applyFill="1" applyBorder="1" applyAlignment="1" applyProtection="1">
      <alignment vertical="center"/>
      <protection hidden="1"/>
    </xf>
    <xf numFmtId="0" fontId="4" fillId="34" borderId="16" xfId="59" applyFont="1" applyFill="1" applyBorder="1" applyAlignment="1" applyProtection="1">
      <alignment horizontal="left" vertical="center"/>
      <protection hidden="1"/>
    </xf>
    <xf numFmtId="0" fontId="4" fillId="34" borderId="0" xfId="59" applyFont="1" applyFill="1" applyBorder="1" applyAlignment="1" applyProtection="1">
      <alignment horizontal="left" vertical="center"/>
      <protection hidden="1"/>
    </xf>
    <xf numFmtId="0" fontId="3" fillId="0" borderId="0" xfId="0" applyFont="1" applyAlignment="1">
      <alignment wrapText="1"/>
    </xf>
    <xf numFmtId="0" fontId="37" fillId="34" borderId="16" xfId="59" applyFont="1" applyFill="1" applyBorder="1" applyAlignment="1" applyProtection="1">
      <alignment horizontal="left" vertical="center"/>
      <protection hidden="1"/>
    </xf>
    <xf numFmtId="0" fontId="37" fillId="34" borderId="0" xfId="59" applyFont="1" applyFill="1" applyBorder="1" applyAlignment="1" applyProtection="1">
      <alignment horizontal="left" vertical="center"/>
      <protection hidden="1"/>
    </xf>
    <xf numFmtId="0" fontId="37" fillId="34" borderId="19" xfId="59" applyFont="1" applyFill="1" applyBorder="1" applyAlignment="1" applyProtection="1">
      <alignment horizontal="left" vertical="center"/>
      <protection hidden="1"/>
    </xf>
    <xf numFmtId="0" fontId="37" fillId="34" borderId="16" xfId="59" applyFont="1" applyFill="1" applyBorder="1" applyAlignment="1" applyProtection="1">
      <alignment vertical="center"/>
      <protection hidden="1"/>
    </xf>
    <xf numFmtId="0" fontId="37" fillId="34" borderId="0" xfId="59" applyFont="1" applyFill="1" applyBorder="1" applyAlignment="1" applyProtection="1">
      <alignment vertical="center"/>
      <protection hidden="1"/>
    </xf>
    <xf numFmtId="0" fontId="40" fillId="34" borderId="0" xfId="59" applyFont="1" applyFill="1" applyBorder="1" applyAlignment="1" applyProtection="1">
      <alignment horizontal="left" vertical="center"/>
      <protection hidden="1"/>
    </xf>
    <xf numFmtId="0" fontId="40" fillId="34" borderId="19" xfId="59" applyFont="1" applyFill="1" applyBorder="1" applyAlignment="1" applyProtection="1">
      <alignment horizontal="left" vertical="center"/>
      <protection hidden="1"/>
    </xf>
    <xf numFmtId="0" fontId="40" fillId="34" borderId="0" xfId="59" applyFont="1" applyFill="1" applyBorder="1" applyAlignment="1" applyProtection="1">
      <alignment horizontal="center" vertical="center"/>
      <protection hidden="1"/>
    </xf>
    <xf numFmtId="0" fontId="40" fillId="34" borderId="16" xfId="59" applyFont="1" applyFill="1" applyBorder="1" applyAlignment="1" applyProtection="1">
      <alignment horizontal="center" vertical="center"/>
      <protection hidden="1"/>
    </xf>
    <xf numFmtId="0" fontId="34" fillId="36" borderId="10" xfId="0" applyFont="1" applyFill="1" applyBorder="1" applyAlignment="1">
      <alignment/>
    </xf>
    <xf numFmtId="0" fontId="32" fillId="38" borderId="10" xfId="0" applyFont="1" applyFill="1" applyBorder="1" applyAlignment="1" applyProtection="1">
      <alignment vertical="top" wrapText="1"/>
      <protection locked="0"/>
    </xf>
    <xf numFmtId="0" fontId="91" fillId="0" borderId="0" xfId="0" applyFont="1" applyAlignment="1">
      <alignment/>
    </xf>
    <xf numFmtId="0" fontId="92" fillId="0" borderId="0" xfId="0" applyFont="1" applyAlignment="1">
      <alignment/>
    </xf>
    <xf numFmtId="0" fontId="2" fillId="34" borderId="20" xfId="59" applyFont="1" applyFill="1" applyBorder="1" applyAlignment="1" applyProtection="1">
      <alignment vertical="center" wrapText="1"/>
      <protection hidden="1"/>
    </xf>
    <xf numFmtId="0" fontId="2" fillId="34" borderId="11" xfId="59" applyFont="1" applyFill="1" applyBorder="1" applyAlignment="1" applyProtection="1">
      <alignment vertical="center" wrapText="1"/>
      <protection hidden="1"/>
    </xf>
    <xf numFmtId="0" fontId="2" fillId="34" borderId="11" xfId="59" applyFont="1" applyFill="1" applyBorder="1" applyAlignment="1" applyProtection="1">
      <alignment vertical="center"/>
      <protection hidden="1"/>
    </xf>
    <xf numFmtId="0" fontId="2" fillId="34" borderId="21" xfId="59" applyFont="1" applyFill="1" applyBorder="1" applyAlignment="1" applyProtection="1">
      <alignment vertical="center"/>
      <protection hidden="1"/>
    </xf>
    <xf numFmtId="0" fontId="2" fillId="34" borderId="23" xfId="59" applyFont="1" applyFill="1" applyBorder="1" applyAlignment="1" applyProtection="1">
      <alignment horizontal="center" vertical="center"/>
      <protection hidden="1"/>
    </xf>
    <xf numFmtId="0" fontId="2" fillId="34" borderId="15" xfId="59" applyFont="1" applyFill="1" applyBorder="1" applyAlignment="1" applyProtection="1">
      <alignment horizontal="left" vertical="center"/>
      <protection hidden="1"/>
    </xf>
    <xf numFmtId="0" fontId="2" fillId="34" borderId="15" xfId="59" applyFont="1" applyFill="1" applyBorder="1" applyAlignment="1" applyProtection="1">
      <alignment vertical="center" wrapText="1"/>
      <protection hidden="1"/>
    </xf>
    <xf numFmtId="0" fontId="2" fillId="34" borderId="15" xfId="59" applyFont="1" applyFill="1" applyBorder="1" applyAlignment="1" applyProtection="1">
      <alignment vertical="center"/>
      <protection hidden="1"/>
    </xf>
    <xf numFmtId="0" fontId="0" fillId="34" borderId="15" xfId="0" applyFill="1" applyBorder="1" applyAlignment="1">
      <alignment horizontal="center"/>
    </xf>
    <xf numFmtId="0" fontId="0" fillId="40" borderId="10" xfId="0" applyFont="1" applyFill="1" applyBorder="1" applyAlignment="1" applyProtection="1">
      <alignment/>
      <protection locked="0"/>
    </xf>
    <xf numFmtId="0" fontId="5" fillId="36" borderId="10" xfId="0" applyFont="1" applyFill="1" applyBorder="1" applyAlignment="1">
      <alignment/>
    </xf>
    <xf numFmtId="0" fontId="34" fillId="40" borderId="10" xfId="0" applyFont="1" applyFill="1" applyBorder="1" applyAlignment="1" applyProtection="1">
      <alignment wrapText="1"/>
      <protection locked="0"/>
    </xf>
    <xf numFmtId="0" fontId="5" fillId="40" borderId="10" xfId="0" applyFont="1" applyFill="1" applyBorder="1" applyAlignment="1" applyProtection="1">
      <alignment/>
      <protection locked="0"/>
    </xf>
    <xf numFmtId="0" fontId="42" fillId="0" borderId="0" xfId="0" applyFont="1" applyAlignment="1">
      <alignment vertical="top" wrapText="1"/>
    </xf>
    <xf numFmtId="0" fontId="0" fillId="38" borderId="10" xfId="0" applyFill="1" applyBorder="1" applyAlignment="1" applyProtection="1">
      <alignment horizontal="left"/>
      <protection locked="0"/>
    </xf>
    <xf numFmtId="0" fontId="32" fillId="36" borderId="13" xfId="0" applyFont="1" applyFill="1" applyBorder="1" applyAlignment="1" applyProtection="1">
      <alignment horizontal="center" vertical="top" wrapText="1"/>
      <protection/>
    </xf>
    <xf numFmtId="0" fontId="19" fillId="0" borderId="10" xfId="0" applyFont="1" applyBorder="1" applyAlignment="1">
      <alignment vertical="center"/>
    </xf>
    <xf numFmtId="0" fontId="19" fillId="0" borderId="14" xfId="0" applyFont="1" applyBorder="1" applyAlignment="1">
      <alignment/>
    </xf>
    <xf numFmtId="0" fontId="19" fillId="0" borderId="24" xfId="0" applyFont="1" applyBorder="1" applyAlignment="1">
      <alignment vertical="top" wrapText="1"/>
    </xf>
    <xf numFmtId="0" fontId="19" fillId="0" borderId="10" xfId="0" applyFont="1" applyBorder="1" applyAlignment="1">
      <alignment horizontal="center" vertical="top" wrapText="1"/>
    </xf>
    <xf numFmtId="170" fontId="4" fillId="36" borderId="30" xfId="0" applyNumberFormat="1" applyFont="1" applyFill="1" applyBorder="1" applyAlignment="1" applyProtection="1">
      <alignment horizontal="center"/>
      <protection locked="0"/>
    </xf>
    <xf numFmtId="0" fontId="4" fillId="36" borderId="30" xfId="0" applyFont="1" applyFill="1" applyBorder="1" applyAlignment="1" applyProtection="1">
      <alignment horizontal="center"/>
      <protection locked="0"/>
    </xf>
    <xf numFmtId="0" fontId="34" fillId="0" borderId="10" xfId="0" applyFont="1" applyBorder="1" applyAlignment="1">
      <alignment/>
    </xf>
    <xf numFmtId="0" fontId="41" fillId="40" borderId="10" xfId="0" applyFont="1" applyFill="1" applyBorder="1" applyAlignment="1" applyProtection="1">
      <alignment wrapText="1"/>
      <protection locked="0"/>
    </xf>
    <xf numFmtId="0" fontId="0" fillId="40" borderId="10" xfId="0" applyFill="1" applyBorder="1" applyAlignment="1" applyProtection="1">
      <alignment/>
      <protection locked="0"/>
    </xf>
    <xf numFmtId="0" fontId="2" fillId="0" borderId="14" xfId="0" applyFont="1" applyBorder="1" applyAlignment="1">
      <alignment horizontal="center" vertical="center" textRotation="90" wrapText="1"/>
    </xf>
    <xf numFmtId="0" fontId="2" fillId="0" borderId="10" xfId="0" applyFont="1" applyBorder="1" applyAlignment="1">
      <alignment horizontal="left" vertical="top" textRotation="90" wrapText="1"/>
    </xf>
    <xf numFmtId="0" fontId="19" fillId="0" borderId="0" xfId="0" applyFont="1" applyAlignment="1">
      <alignment vertical="justify"/>
    </xf>
    <xf numFmtId="0" fontId="19" fillId="0" borderId="10" xfId="0" applyFont="1" applyBorder="1" applyAlignment="1">
      <alignment horizontal="left" vertical="top" wrapText="1" indent="1"/>
    </xf>
    <xf numFmtId="0" fontId="19" fillId="0" borderId="10" xfId="0" applyFont="1" applyBorder="1" applyAlignment="1">
      <alignment horizontal="center" vertical="top" textRotation="90" wrapText="1"/>
    </xf>
    <xf numFmtId="0" fontId="19" fillId="0" borderId="10" xfId="0" applyFont="1" applyBorder="1" applyAlignment="1">
      <alignment horizontal="left" vertical="center" textRotation="90" wrapText="1"/>
    </xf>
    <xf numFmtId="0" fontId="19" fillId="0" borderId="10" xfId="0" applyFont="1" applyBorder="1" applyAlignment="1">
      <alignment vertical="top" textRotation="90" wrapText="1"/>
    </xf>
    <xf numFmtId="0" fontId="19" fillId="0" borderId="10" xfId="0" applyFont="1" applyBorder="1" applyAlignment="1">
      <alignment textRotation="90"/>
    </xf>
    <xf numFmtId="0" fontId="19" fillId="0" borderId="10" xfId="0" applyFont="1" applyBorder="1" applyAlignment="1">
      <alignment horizontal="left" vertical="top" textRotation="90" wrapText="1"/>
    </xf>
    <xf numFmtId="0" fontId="13" fillId="0" borderId="10" xfId="0" applyFont="1" applyBorder="1" applyAlignment="1">
      <alignment vertical="top" textRotation="90" wrapText="1"/>
    </xf>
    <xf numFmtId="0" fontId="3" fillId="0" borderId="10" xfId="0" applyFont="1" applyBorder="1" applyAlignment="1">
      <alignment/>
    </xf>
    <xf numFmtId="0" fontId="3" fillId="0" borderId="10" xfId="0" applyFont="1" applyBorder="1" applyAlignment="1" applyProtection="1">
      <alignment horizontal="center" vertical="center"/>
      <protection hidden="1"/>
    </xf>
    <xf numFmtId="0" fontId="3" fillId="0" borderId="12" xfId="0" applyFont="1" applyBorder="1" applyAlignment="1">
      <alignment/>
    </xf>
    <xf numFmtId="1" fontId="3" fillId="0" borderId="12" xfId="0" applyNumberFormat="1" applyFont="1" applyBorder="1" applyAlignment="1" applyProtection="1">
      <alignment horizontal="center" vertical="center"/>
      <protection hidden="1"/>
    </xf>
    <xf numFmtId="0" fontId="20" fillId="0" borderId="10" xfId="0" applyFont="1" applyBorder="1" applyAlignment="1">
      <alignment vertical="top" wrapText="1"/>
    </xf>
    <xf numFmtId="0" fontId="31" fillId="0" borderId="24" xfId="0" applyFont="1" applyFill="1" applyBorder="1" applyAlignment="1" applyProtection="1">
      <alignment horizontal="center"/>
      <protection hidden="1"/>
    </xf>
    <xf numFmtId="0" fontId="31" fillId="0" borderId="10" xfId="0" applyFont="1" applyFill="1" applyBorder="1" applyAlignment="1" applyProtection="1">
      <alignment horizontal="center"/>
      <protection hidden="1"/>
    </xf>
    <xf numFmtId="0" fontId="40" fillId="38" borderId="10" xfId="0" applyFont="1" applyFill="1" applyBorder="1" applyAlignment="1" applyProtection="1">
      <alignment horizontal="center" wrapText="1"/>
      <protection hidden="1" locked="0"/>
    </xf>
    <xf numFmtId="0" fontId="40" fillId="38" borderId="10" xfId="0" applyFont="1" applyFill="1" applyBorder="1" applyAlignment="1" applyProtection="1">
      <alignment horizontal="center" wrapText="1"/>
      <protection locked="0"/>
    </xf>
    <xf numFmtId="0" fontId="3" fillId="0" borderId="0" xfId="0" applyFont="1" applyAlignment="1">
      <alignment/>
    </xf>
    <xf numFmtId="0" fontId="3" fillId="38" borderId="10" xfId="0" applyFont="1" applyFill="1" applyBorder="1" applyAlignment="1" applyProtection="1">
      <alignment vertical="top" wrapText="1"/>
      <protection locked="0"/>
    </xf>
    <xf numFmtId="0" fontId="20" fillId="36" borderId="10" xfId="0" applyFont="1" applyFill="1" applyBorder="1" applyAlignment="1">
      <alignment horizontal="center" vertical="top" wrapText="1"/>
    </xf>
    <xf numFmtId="0" fontId="13" fillId="36" borderId="10" xfId="0" applyFont="1" applyFill="1" applyBorder="1" applyAlignment="1">
      <alignment horizontal="center" vertical="top" wrapText="1"/>
    </xf>
    <xf numFmtId="0" fontId="8" fillId="0" borderId="0" xfId="0" applyFont="1" applyAlignment="1">
      <alignment/>
    </xf>
    <xf numFmtId="0" fontId="8" fillId="0" borderId="15" xfId="0" applyFont="1" applyBorder="1" applyAlignment="1">
      <alignment/>
    </xf>
    <xf numFmtId="0" fontId="37" fillId="0" borderId="15" xfId="0" applyFont="1" applyBorder="1" applyAlignment="1">
      <alignment/>
    </xf>
    <xf numFmtId="0" fontId="20" fillId="0" borderId="0" xfId="0" applyFont="1" applyAlignment="1">
      <alignment/>
    </xf>
    <xf numFmtId="0" fontId="20" fillId="0" borderId="0" xfId="0" applyFont="1" applyBorder="1" applyAlignment="1">
      <alignment/>
    </xf>
    <xf numFmtId="0" fontId="37" fillId="0" borderId="0" xfId="0" applyFont="1" applyAlignment="1">
      <alignment/>
    </xf>
    <xf numFmtId="0" fontId="20" fillId="38" borderId="0" xfId="0" applyFont="1" applyFill="1" applyAlignment="1">
      <alignment horizontal="center"/>
    </xf>
    <xf numFmtId="0" fontId="38" fillId="0" borderId="0" xfId="0" applyFont="1" applyAlignment="1">
      <alignment/>
    </xf>
    <xf numFmtId="0" fontId="7" fillId="0" borderId="0" xfId="0" applyFont="1" applyAlignment="1">
      <alignment horizontal="right"/>
    </xf>
    <xf numFmtId="0" fontId="8" fillId="0" borderId="0" xfId="0" applyFont="1" applyAlignment="1">
      <alignment horizontal="left" vertical="center" readingOrder="1"/>
    </xf>
    <xf numFmtId="0" fontId="13" fillId="0" borderId="0" xfId="0" applyFont="1" applyAlignment="1">
      <alignment horizontal="right"/>
    </xf>
    <xf numFmtId="0" fontId="50" fillId="0" borderId="0" xfId="54" applyFont="1" applyAlignment="1" applyProtection="1">
      <alignment/>
      <protection/>
    </xf>
    <xf numFmtId="0" fontId="37" fillId="41" borderId="10" xfId="0" applyFont="1" applyFill="1" applyBorder="1" applyAlignment="1" applyProtection="1">
      <alignment vertical="top" wrapText="1"/>
      <protection locked="0"/>
    </xf>
    <xf numFmtId="0" fontId="51" fillId="42" borderId="10" xfId="0" applyFont="1" applyFill="1" applyBorder="1" applyAlignment="1" applyProtection="1">
      <alignment vertical="top" wrapText="1"/>
      <protection hidden="1"/>
    </xf>
    <xf numFmtId="0" fontId="37" fillId="42" borderId="10" xfId="0" applyFont="1" applyFill="1" applyBorder="1" applyAlignment="1" applyProtection="1">
      <alignment vertical="top" wrapText="1"/>
      <protection hidden="1"/>
    </xf>
    <xf numFmtId="0" fontId="51" fillId="43" borderId="10" xfId="0" applyFont="1" applyFill="1" applyBorder="1" applyAlignment="1" applyProtection="1">
      <alignment vertical="top" wrapText="1"/>
      <protection hidden="1"/>
    </xf>
    <xf numFmtId="0" fontId="8" fillId="41" borderId="10" xfId="0" applyFont="1" applyFill="1" applyBorder="1" applyAlignment="1" applyProtection="1">
      <alignment horizontal="center" vertical="center" wrapText="1"/>
      <protection locked="0"/>
    </xf>
    <xf numFmtId="14" fontId="8" fillId="41" borderId="10" xfId="0" applyNumberFormat="1" applyFont="1" applyFill="1" applyBorder="1" applyAlignment="1" applyProtection="1">
      <alignment horizontal="center" vertical="center" wrapText="1"/>
      <protection locked="0"/>
    </xf>
    <xf numFmtId="0" fontId="8" fillId="41" borderId="10" xfId="0" applyFont="1" applyFill="1" applyBorder="1" applyAlignment="1" applyProtection="1">
      <alignment horizontal="center" vertical="center"/>
      <protection locked="0"/>
    </xf>
    <xf numFmtId="0" fontId="8" fillId="41" borderId="10" xfId="0" applyFont="1" applyFill="1" applyBorder="1" applyAlignment="1" applyProtection="1">
      <alignment horizontal="center" vertical="top" wrapText="1"/>
      <protection locked="0"/>
    </xf>
    <xf numFmtId="14" fontId="8" fillId="41" borderId="10" xfId="0" applyNumberFormat="1" applyFont="1" applyFill="1" applyBorder="1" applyAlignment="1" applyProtection="1">
      <alignment horizontal="center" vertical="top" wrapText="1"/>
      <protection locked="0"/>
    </xf>
    <xf numFmtId="0" fontId="8" fillId="41" borderId="10" xfId="0" applyFont="1" applyFill="1" applyBorder="1" applyAlignment="1" applyProtection="1">
      <alignment vertical="center"/>
      <protection locked="0"/>
    </xf>
    <xf numFmtId="0" fontId="47" fillId="41" borderId="10" xfId="0" applyFont="1" applyFill="1" applyBorder="1" applyAlignment="1" applyProtection="1">
      <alignment vertical="center"/>
      <protection locked="0"/>
    </xf>
    <xf numFmtId="0" fontId="8" fillId="0" borderId="14" xfId="0" applyFont="1" applyFill="1" applyBorder="1" applyAlignment="1" applyProtection="1">
      <alignment vertical="top" wrapText="1"/>
      <protection locked="0"/>
    </xf>
    <xf numFmtId="0" fontId="8" fillId="41" borderId="10" xfId="0" applyFont="1" applyFill="1" applyBorder="1" applyAlignment="1" applyProtection="1">
      <alignment vertical="top" wrapText="1"/>
      <protection locked="0"/>
    </xf>
    <xf numFmtId="0" fontId="32" fillId="36" borderId="13" xfId="0" applyFont="1" applyFill="1" applyBorder="1" applyAlignment="1" applyProtection="1">
      <alignment vertical="top" wrapText="1"/>
      <protection/>
    </xf>
    <xf numFmtId="0" fontId="8"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xf>
    <xf numFmtId="14" fontId="8" fillId="41" borderId="10" xfId="0" applyNumberFormat="1" applyFont="1" applyFill="1" applyBorder="1" applyAlignment="1" applyProtection="1" quotePrefix="1">
      <alignment horizontal="center" vertical="center" wrapText="1"/>
      <protection locked="0"/>
    </xf>
    <xf numFmtId="0" fontId="8" fillId="41" borderId="10" xfId="0" applyFont="1" applyFill="1" applyBorder="1" applyAlignment="1" applyProtection="1" quotePrefix="1">
      <alignment horizontal="center" vertical="center" wrapText="1"/>
      <protection locked="0"/>
    </xf>
    <xf numFmtId="14" fontId="8" fillId="41" borderId="10" xfId="0" applyNumberFormat="1" applyFont="1" applyFill="1" applyBorder="1" applyAlignment="1" applyProtection="1" quotePrefix="1">
      <alignment horizontal="center" vertical="top" wrapText="1"/>
      <protection locked="0"/>
    </xf>
    <xf numFmtId="0" fontId="37" fillId="0" borderId="10" xfId="0" applyFont="1" applyBorder="1" applyAlignment="1" applyProtection="1">
      <alignment vertical="top" wrapText="1"/>
      <protection hidden="1"/>
    </xf>
    <xf numFmtId="0" fontId="37" fillId="41" borderId="10" xfId="0" applyFont="1" applyFill="1" applyBorder="1" applyAlignment="1" applyProtection="1">
      <alignment vertical="top" wrapText="1"/>
      <protection locked="0"/>
    </xf>
    <xf numFmtId="0" fontId="8" fillId="41" borderId="12" xfId="0" applyFont="1" applyFill="1" applyBorder="1" applyAlignment="1" applyProtection="1">
      <alignment horizontal="center" vertical="center"/>
      <protection locked="0"/>
    </xf>
    <xf numFmtId="0" fontId="47" fillId="41" borderId="14" xfId="0" applyFont="1" applyFill="1" applyBorder="1" applyAlignment="1" applyProtection="1">
      <alignment horizontal="center" vertical="center"/>
      <protection locked="0"/>
    </xf>
    <xf numFmtId="0" fontId="37" fillId="41" borderId="12" xfId="0" applyFont="1" applyFill="1" applyBorder="1" applyAlignment="1" applyProtection="1">
      <alignment horizontal="center" vertical="top" wrapText="1"/>
      <protection locked="0"/>
    </xf>
    <xf numFmtId="0" fontId="37" fillId="41" borderId="14" xfId="0" applyFont="1" applyFill="1" applyBorder="1" applyAlignment="1" applyProtection="1">
      <alignment horizontal="center" vertical="top" wrapText="1"/>
      <protection locked="0"/>
    </xf>
    <xf numFmtId="0" fontId="8" fillId="41" borderId="12" xfId="0" applyFont="1" applyFill="1" applyBorder="1" applyAlignment="1" applyProtection="1">
      <alignment vertical="top" wrapText="1"/>
      <protection locked="0"/>
    </xf>
    <xf numFmtId="0" fontId="47" fillId="41" borderId="14" xfId="0" applyFont="1" applyFill="1" applyBorder="1" applyAlignment="1" applyProtection="1">
      <alignment vertical="top" wrapText="1"/>
      <protection locked="0"/>
    </xf>
    <xf numFmtId="0" fontId="37" fillId="0" borderId="12" xfId="0" applyFont="1" applyBorder="1" applyAlignment="1" applyProtection="1">
      <alignment vertical="top" wrapText="1"/>
      <protection hidden="1"/>
    </xf>
    <xf numFmtId="0" fontId="37" fillId="0" borderId="14" xfId="0" applyFont="1" applyBorder="1" applyAlignment="1" applyProtection="1">
      <alignment vertical="top" wrapText="1"/>
      <protection hidden="1"/>
    </xf>
    <xf numFmtId="0" fontId="37" fillId="41" borderId="12" xfId="0" applyFont="1" applyFill="1" applyBorder="1" applyAlignment="1" applyProtection="1">
      <alignment vertical="top" wrapText="1"/>
      <protection locked="0"/>
    </xf>
    <xf numFmtId="0" fontId="37" fillId="41" borderId="14" xfId="0" applyFont="1" applyFill="1" applyBorder="1" applyAlignment="1" applyProtection="1">
      <alignment vertical="top" wrapText="1"/>
      <protection locked="0"/>
    </xf>
    <xf numFmtId="0" fontId="11" fillId="0" borderId="12" xfId="0" applyFont="1" applyBorder="1" applyAlignment="1">
      <alignment horizontal="left" vertical="top"/>
    </xf>
    <xf numFmtId="0" fontId="2" fillId="0" borderId="14" xfId="0" applyFont="1" applyBorder="1" applyAlignment="1">
      <alignment vertical="top"/>
    </xf>
    <xf numFmtId="0" fontId="15" fillId="0" borderId="12"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15" fillId="0" borderId="12" xfId="0" applyFont="1" applyFill="1" applyBorder="1" applyAlignment="1">
      <alignment vertical="top" wrapText="1"/>
    </xf>
    <xf numFmtId="0" fontId="2" fillId="0" borderId="14" xfId="0" applyFont="1" applyFill="1" applyBorder="1" applyAlignment="1">
      <alignment vertical="top" wrapText="1"/>
    </xf>
    <xf numFmtId="0" fontId="8" fillId="41" borderId="12" xfId="0" applyFont="1" applyFill="1" applyBorder="1" applyAlignment="1" applyProtection="1">
      <alignment horizontal="center" vertical="center" wrapText="1"/>
      <protection locked="0"/>
    </xf>
    <xf numFmtId="0" fontId="47" fillId="41" borderId="14" xfId="0" applyFont="1" applyFill="1" applyBorder="1" applyAlignment="1" applyProtection="1">
      <alignment horizontal="center" vertical="center" wrapText="1"/>
      <protection locked="0"/>
    </xf>
    <xf numFmtId="0" fontId="0" fillId="0" borderId="10" xfId="0" applyBorder="1" applyAlignment="1">
      <alignment horizontal="center"/>
    </xf>
    <xf numFmtId="0" fontId="0" fillId="0" borderId="10" xfId="0" applyBorder="1" applyAlignment="1">
      <alignment vertical="center"/>
    </xf>
    <xf numFmtId="0" fontId="37" fillId="41" borderId="12" xfId="0" applyFont="1" applyFill="1" applyBorder="1" applyAlignment="1" applyProtection="1">
      <alignment vertical="top"/>
      <protection locked="0"/>
    </xf>
    <xf numFmtId="0" fontId="37" fillId="41" borderId="14" xfId="0" applyFont="1" applyFill="1" applyBorder="1" applyAlignment="1" applyProtection="1">
      <alignment vertical="top"/>
      <protection locked="0"/>
    </xf>
    <xf numFmtId="0" fontId="37" fillId="0" borderId="12" xfId="0" applyFont="1" applyBorder="1" applyAlignment="1" applyProtection="1">
      <alignment vertical="top" wrapText="1"/>
      <protection locked="0"/>
    </xf>
    <xf numFmtId="0" fontId="37" fillId="0" borderId="14" xfId="0" applyFont="1" applyBorder="1" applyAlignment="1" applyProtection="1">
      <alignment vertical="top" wrapText="1"/>
      <protection locked="0"/>
    </xf>
    <xf numFmtId="0" fontId="5" fillId="40" borderId="10" xfId="0" applyFont="1" applyFill="1" applyBorder="1" applyAlignment="1" applyProtection="1">
      <alignment horizontal="center"/>
      <protection locked="0"/>
    </xf>
    <xf numFmtId="0" fontId="93" fillId="0" borderId="12" xfId="0" applyFont="1" applyBorder="1" applyAlignment="1" applyProtection="1">
      <alignment horizontal="center" vertical="top" wrapText="1"/>
      <protection hidden="1"/>
    </xf>
    <xf numFmtId="0" fontId="93" fillId="0" borderId="14" xfId="0" applyFont="1" applyBorder="1" applyAlignment="1" applyProtection="1">
      <alignment horizontal="center" vertical="top" wrapText="1"/>
      <protection hidden="1"/>
    </xf>
    <xf numFmtId="0" fontId="26" fillId="34" borderId="10" xfId="54" applyFont="1" applyFill="1" applyBorder="1" applyAlignment="1" applyProtection="1">
      <alignment horizontal="center" vertical="center"/>
      <protection locked="0"/>
    </xf>
    <xf numFmtId="0" fontId="24" fillId="34" borderId="10" xfId="54" applyFill="1" applyBorder="1" applyAlignment="1" applyProtection="1">
      <alignment horizontal="center" vertical="center"/>
      <protection locked="0"/>
    </xf>
    <xf numFmtId="0" fontId="8" fillId="0" borderId="12" xfId="0" applyFont="1" applyBorder="1" applyAlignment="1">
      <alignment horizontal="center" vertical="top"/>
    </xf>
    <xf numFmtId="0" fontId="8" fillId="0" borderId="14" xfId="0" applyFont="1" applyBorder="1" applyAlignment="1">
      <alignment horizontal="center" vertical="top"/>
    </xf>
    <xf numFmtId="0" fontId="5" fillId="34" borderId="10" xfId="0" applyFont="1" applyFill="1" applyBorder="1" applyAlignment="1" applyProtection="1">
      <alignment horizontal="center" vertical="justify" wrapText="1"/>
      <protection locked="0"/>
    </xf>
    <xf numFmtId="0" fontId="37" fillId="0" borderId="12" xfId="0" applyFont="1" applyBorder="1" applyAlignment="1" applyProtection="1">
      <alignment horizontal="center" vertical="top" wrapText="1"/>
      <protection hidden="1"/>
    </xf>
    <xf numFmtId="0" fontId="37" fillId="0" borderId="14" xfId="0" applyFont="1" applyBorder="1" applyAlignment="1" applyProtection="1">
      <alignment horizontal="center" vertical="top" wrapText="1"/>
      <protection hidden="1"/>
    </xf>
    <xf numFmtId="0" fontId="19" fillId="0" borderId="10" xfId="0" applyFont="1" applyBorder="1" applyAlignment="1">
      <alignment horizontal="center" vertical="top" wrapText="1"/>
    </xf>
    <xf numFmtId="0" fontId="2" fillId="0" borderId="24"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protection locked="0"/>
    </xf>
    <xf numFmtId="1" fontId="20" fillId="34" borderId="30" xfId="0" applyNumberFormat="1" applyFont="1" applyFill="1" applyBorder="1" applyAlignment="1" applyProtection="1">
      <alignment horizontal="center" vertical="center" wrapText="1"/>
      <protection locked="0"/>
    </xf>
    <xf numFmtId="1" fontId="20" fillId="34" borderId="13" xfId="0" applyNumberFormat="1" applyFont="1" applyFill="1" applyBorder="1" applyAlignment="1" applyProtection="1">
      <alignment horizontal="center" vertical="center" wrapText="1"/>
      <protection locked="0"/>
    </xf>
    <xf numFmtId="0" fontId="4" fillId="34" borderId="24" xfId="0" applyFont="1" applyFill="1" applyBorder="1" applyAlignment="1" applyProtection="1">
      <alignment horizontal="center"/>
      <protection locked="0"/>
    </xf>
    <xf numFmtId="0" fontId="4" fillId="34" borderId="13" xfId="0" applyFont="1" applyFill="1" applyBorder="1" applyAlignment="1" applyProtection="1">
      <alignment horizontal="center"/>
      <protection locked="0"/>
    </xf>
    <xf numFmtId="0" fontId="8" fillId="0" borderId="12" xfId="0" applyFont="1" applyBorder="1" applyAlignment="1" applyProtection="1">
      <alignment horizontal="center" vertical="top"/>
      <protection locked="0"/>
    </xf>
    <xf numFmtId="0" fontId="8" fillId="0" borderId="14" xfId="0" applyFont="1" applyBorder="1" applyAlignment="1" applyProtection="1">
      <alignment horizontal="center" vertical="top"/>
      <protection locked="0"/>
    </xf>
    <xf numFmtId="0" fontId="8" fillId="0" borderId="12" xfId="0" applyFont="1" applyBorder="1" applyAlignment="1" applyProtection="1">
      <alignment vertical="top"/>
      <protection locked="0"/>
    </xf>
    <xf numFmtId="0" fontId="8" fillId="0" borderId="14" xfId="0" applyFont="1" applyBorder="1" applyAlignment="1" applyProtection="1">
      <alignment vertical="top"/>
      <protection locked="0"/>
    </xf>
    <xf numFmtId="0" fontId="0" fillId="0" borderId="10" xfId="0" applyFill="1" applyBorder="1" applyAlignment="1">
      <alignment horizontal="center" vertical="justify" wrapText="1"/>
    </xf>
    <xf numFmtId="0" fontId="0" fillId="38" borderId="10" xfId="0" applyFill="1" applyBorder="1" applyAlignment="1" applyProtection="1">
      <alignment horizontal="left"/>
      <protection locked="0"/>
    </xf>
    <xf numFmtId="0" fontId="27" fillId="39" borderId="0" xfId="0" applyFont="1" applyFill="1" applyAlignment="1">
      <alignment horizontal="center"/>
    </xf>
    <xf numFmtId="0" fontId="0" fillId="0" borderId="0" xfId="0" applyFont="1" applyFill="1" applyAlignment="1">
      <alignment horizontal="center"/>
    </xf>
    <xf numFmtId="0" fontId="0" fillId="0" borderId="0" xfId="0" applyAlignment="1">
      <alignment horizontal="center"/>
    </xf>
    <xf numFmtId="49" fontId="4" fillId="44" borderId="24" xfId="0" applyNumberFormat="1" applyFont="1" applyFill="1" applyBorder="1" applyAlignment="1" applyProtection="1">
      <alignment horizontal="center"/>
      <protection locked="0"/>
    </xf>
    <xf numFmtId="49" fontId="4" fillId="44" borderId="13" xfId="0" applyNumberFormat="1" applyFont="1" applyFill="1" applyBorder="1" applyAlignment="1" applyProtection="1">
      <alignment horizontal="center"/>
      <protection locked="0"/>
    </xf>
    <xf numFmtId="0" fontId="19" fillId="0" borderId="24" xfId="0" applyFont="1" applyBorder="1" applyAlignment="1">
      <alignment horizontal="left"/>
    </xf>
    <xf numFmtId="0" fontId="19" fillId="0" borderId="13" xfId="0" applyFont="1" applyBorder="1" applyAlignment="1">
      <alignment horizontal="left"/>
    </xf>
    <xf numFmtId="14" fontId="4" fillId="44" borderId="10" xfId="0" applyNumberFormat="1" applyFont="1" applyFill="1" applyBorder="1" applyAlignment="1" applyProtection="1">
      <alignment horizontal="center"/>
      <protection locked="0"/>
    </xf>
    <xf numFmtId="0" fontId="4" fillId="44" borderId="10" xfId="0" applyFont="1" applyFill="1" applyBorder="1" applyAlignment="1" applyProtection="1">
      <alignment horizontal="center"/>
      <protection locked="0"/>
    </xf>
    <xf numFmtId="168" fontId="4" fillId="41" borderId="24" xfId="0" applyNumberFormat="1" applyFont="1" applyFill="1" applyBorder="1" applyAlignment="1" applyProtection="1">
      <alignment horizontal="center"/>
      <protection locked="0"/>
    </xf>
    <xf numFmtId="168" fontId="4" fillId="41" borderId="13" xfId="0" applyNumberFormat="1" applyFont="1" applyFill="1" applyBorder="1" applyAlignment="1" applyProtection="1">
      <alignment horizontal="center"/>
      <protection locked="0"/>
    </xf>
    <xf numFmtId="0" fontId="20" fillId="34" borderId="30" xfId="0" applyFont="1" applyFill="1" applyBorder="1" applyAlignment="1" applyProtection="1">
      <alignment horizontal="center" vertical="center" wrapText="1"/>
      <protection locked="0"/>
    </xf>
    <xf numFmtId="0" fontId="20" fillId="34" borderId="13" xfId="0" applyFont="1" applyFill="1" applyBorder="1" applyAlignment="1" applyProtection="1">
      <alignment horizontal="center" vertical="center" wrapText="1"/>
      <protection locked="0"/>
    </xf>
    <xf numFmtId="0" fontId="37" fillId="41" borderId="31" xfId="0" applyFont="1" applyFill="1" applyBorder="1" applyAlignment="1" applyProtection="1">
      <alignment vertical="top"/>
      <protection locked="0"/>
    </xf>
    <xf numFmtId="0" fontId="37" fillId="0" borderId="10" xfId="0" applyFont="1" applyBorder="1" applyAlignment="1" applyProtection="1">
      <alignment vertical="top" wrapText="1"/>
      <protection locked="0"/>
    </xf>
    <xf numFmtId="0" fontId="0" fillId="38" borderId="10" xfId="0" applyFont="1" applyFill="1" applyBorder="1" applyAlignment="1" applyProtection="1">
      <alignment horizontal="left"/>
      <protection locked="0"/>
    </xf>
    <xf numFmtId="0" fontId="2" fillId="0" borderId="24" xfId="0" applyFont="1" applyBorder="1" applyAlignment="1">
      <alignment horizontal="left"/>
    </xf>
    <xf numFmtId="0" fontId="2" fillId="0" borderId="13" xfId="0" applyFont="1" applyBorder="1" applyAlignment="1">
      <alignment horizontal="left"/>
    </xf>
    <xf numFmtId="0" fontId="20" fillId="0" borderId="30" xfId="0" applyFont="1" applyFill="1" applyBorder="1" applyAlignment="1" applyProtection="1">
      <alignment horizontal="center" vertical="top" wrapText="1"/>
      <protection locked="0"/>
    </xf>
    <xf numFmtId="0" fontId="4" fillId="0" borderId="24" xfId="0" applyFont="1" applyBorder="1" applyAlignment="1">
      <alignment horizontal="center"/>
    </xf>
    <xf numFmtId="0" fontId="4" fillId="0" borderId="30" xfId="0" applyFont="1" applyBorder="1" applyAlignment="1">
      <alignment horizontal="center"/>
    </xf>
    <xf numFmtId="0" fontId="20" fillId="34" borderId="24" xfId="0" applyFont="1" applyFill="1" applyBorder="1" applyAlignment="1" applyProtection="1">
      <alignment horizontal="center" vertical="center" wrapText="1"/>
      <protection locked="0"/>
    </xf>
    <xf numFmtId="0" fontId="37" fillId="39" borderId="10" xfId="0" applyFont="1" applyFill="1" applyBorder="1" applyAlignment="1" applyProtection="1">
      <alignment vertical="top" wrapText="1"/>
      <protection/>
    </xf>
    <xf numFmtId="0" fontId="23" fillId="0" borderId="0" xfId="0" applyFont="1" applyAlignment="1" applyProtection="1">
      <alignment horizontal="center"/>
      <protection/>
    </xf>
    <xf numFmtId="0" fontId="0" fillId="40" borderId="10" xfId="0" applyFill="1" applyBorder="1" applyAlignment="1" applyProtection="1">
      <alignment horizontal="center"/>
      <protection locked="0"/>
    </xf>
    <xf numFmtId="0" fontId="37" fillId="0" borderId="10" xfId="0" applyFont="1" applyBorder="1" applyAlignment="1" applyProtection="1">
      <alignment vertical="top" wrapText="1"/>
      <protection/>
    </xf>
    <xf numFmtId="0" fontId="94" fillId="0" borderId="10" xfId="0" applyFont="1" applyBorder="1" applyAlignment="1">
      <alignment horizontal="center" vertical="center" wrapText="1"/>
    </xf>
    <xf numFmtId="0" fontId="0" fillId="34" borderId="10" xfId="0" applyFill="1" applyBorder="1" applyAlignment="1" applyProtection="1">
      <alignment horizontal="center"/>
      <protection locked="0"/>
    </xf>
    <xf numFmtId="0" fontId="19" fillId="41" borderId="10" xfId="0" applyFont="1" applyFill="1" applyBorder="1" applyAlignment="1" applyProtection="1">
      <alignment horizontal="center" vertical="center"/>
      <protection locked="0"/>
    </xf>
    <xf numFmtId="0" fontId="19" fillId="41" borderId="10" xfId="0" applyFont="1" applyFill="1" applyBorder="1" applyAlignment="1" applyProtection="1">
      <alignment/>
      <protection locked="0"/>
    </xf>
    <xf numFmtId="0" fontId="19" fillId="34" borderId="24" xfId="0" applyFont="1" applyFill="1" applyBorder="1" applyAlignment="1" applyProtection="1">
      <alignment horizontal="center" vertical="center"/>
      <protection locked="0"/>
    </xf>
    <xf numFmtId="0" fontId="19" fillId="34" borderId="30" xfId="0" applyFont="1" applyFill="1" applyBorder="1" applyAlignment="1" applyProtection="1">
      <alignment horizontal="center" vertical="center"/>
      <protection locked="0"/>
    </xf>
    <xf numFmtId="0" fontId="19" fillId="34" borderId="13" xfId="0" applyFont="1" applyFill="1" applyBorder="1" applyAlignment="1" applyProtection="1">
      <alignment horizontal="center" vertical="center"/>
      <protection locked="0"/>
    </xf>
    <xf numFmtId="0" fontId="3" fillId="0" borderId="10" xfId="0" applyFont="1" applyBorder="1" applyAlignment="1">
      <alignment vertical="top" wrapText="1"/>
    </xf>
    <xf numFmtId="0" fontId="33" fillId="0" borderId="12" xfId="0" applyFont="1" applyBorder="1" applyAlignment="1" applyProtection="1">
      <alignment horizontal="center" vertical="center" wrapText="1"/>
      <protection/>
    </xf>
    <xf numFmtId="0" fontId="33" fillId="0" borderId="31" xfId="0" applyFont="1" applyBorder="1" applyAlignment="1" applyProtection="1">
      <alignment horizontal="center" vertical="center" wrapText="1"/>
      <protection/>
    </xf>
    <xf numFmtId="0" fontId="33" fillId="0" borderId="14" xfId="0" applyFont="1" applyBorder="1" applyAlignment="1" applyProtection="1">
      <alignment horizontal="center" vertical="center" wrapText="1"/>
      <protection/>
    </xf>
    <xf numFmtId="0" fontId="20" fillId="38" borderId="0" xfId="0" applyFont="1" applyFill="1" applyAlignment="1">
      <alignment horizontal="center"/>
    </xf>
    <xf numFmtId="0" fontId="48" fillId="0" borderId="0" xfId="54" applyFont="1" applyAlignment="1" applyProtection="1">
      <alignment horizontal="center"/>
      <protection/>
    </xf>
    <xf numFmtId="0" fontId="49" fillId="0" borderId="0" xfId="0" applyFont="1" applyAlignment="1">
      <alignment horizontal="center"/>
    </xf>
    <xf numFmtId="0" fontId="13" fillId="36" borderId="24" xfId="0" applyFont="1" applyFill="1" applyBorder="1" applyAlignment="1">
      <alignment horizontal="center" wrapText="1"/>
    </xf>
    <xf numFmtId="0" fontId="13" fillId="36" borderId="30" xfId="0" applyFont="1" applyFill="1" applyBorder="1" applyAlignment="1">
      <alignment horizontal="center" wrapText="1"/>
    </xf>
    <xf numFmtId="0" fontId="13" fillId="36" borderId="13" xfId="0" applyFont="1" applyFill="1" applyBorder="1" applyAlignment="1">
      <alignment horizontal="center" wrapText="1"/>
    </xf>
    <xf numFmtId="0" fontId="3" fillId="0" borderId="24" xfId="0" applyFont="1" applyBorder="1" applyAlignment="1">
      <alignment horizontal="right" vertical="top" wrapText="1"/>
    </xf>
    <xf numFmtId="0" fontId="3" fillId="0" borderId="30" xfId="0" applyFont="1" applyBorder="1" applyAlignment="1">
      <alignment horizontal="right" vertical="top" wrapText="1"/>
    </xf>
    <xf numFmtId="0" fontId="3" fillId="0" borderId="13" xfId="0" applyFont="1" applyBorder="1" applyAlignment="1">
      <alignment horizontal="right" vertical="top" wrapText="1"/>
    </xf>
    <xf numFmtId="0" fontId="3" fillId="36" borderId="24" xfId="0" applyFont="1" applyFill="1" applyBorder="1" applyAlignment="1">
      <alignment horizontal="center"/>
    </xf>
    <xf numFmtId="0" fontId="3" fillId="36" borderId="30" xfId="0" applyFont="1" applyFill="1" applyBorder="1" applyAlignment="1">
      <alignment horizontal="center"/>
    </xf>
    <xf numFmtId="0" fontId="3" fillId="36" borderId="13" xfId="0" applyFont="1" applyFill="1" applyBorder="1" applyAlignment="1">
      <alignment horizontal="center"/>
    </xf>
    <xf numFmtId="0" fontId="33" fillId="0" borderId="10" xfId="0" applyFont="1" applyBorder="1" applyAlignment="1" applyProtection="1">
      <alignment horizontal="center" vertical="center" wrapText="1"/>
      <protection/>
    </xf>
    <xf numFmtId="0" fontId="3" fillId="36" borderId="24" xfId="0" applyFont="1" applyFill="1" applyBorder="1" applyAlignment="1">
      <alignment horizontal="right" vertical="top"/>
    </xf>
    <xf numFmtId="0" fontId="3" fillId="36" borderId="30" xfId="0" applyFont="1" applyFill="1" applyBorder="1" applyAlignment="1">
      <alignment horizontal="right" vertical="top"/>
    </xf>
    <xf numFmtId="0" fontId="3" fillId="36" borderId="13" xfId="0" applyFont="1" applyFill="1" applyBorder="1" applyAlignment="1">
      <alignment horizontal="right" vertical="top"/>
    </xf>
    <xf numFmtId="0" fontId="3" fillId="36" borderId="24" xfId="0" applyFont="1" applyFill="1" applyBorder="1" applyAlignment="1">
      <alignment horizontal="center" vertical="top" wrapText="1"/>
    </xf>
    <xf numFmtId="0" fontId="3" fillId="36" borderId="30" xfId="0" applyFont="1" applyFill="1" applyBorder="1" applyAlignment="1">
      <alignment horizontal="center" vertical="top" wrapText="1"/>
    </xf>
    <xf numFmtId="0" fontId="3" fillId="36" borderId="13" xfId="0" applyFont="1" applyFill="1" applyBorder="1" applyAlignment="1">
      <alignment horizontal="center" vertical="top" wrapText="1"/>
    </xf>
    <xf numFmtId="0" fontId="3" fillId="0" borderId="24"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center" vertical="top" wrapText="1"/>
    </xf>
    <xf numFmtId="0" fontId="20" fillId="36" borderId="24" xfId="0" applyFont="1" applyFill="1" applyBorder="1" applyAlignment="1">
      <alignment horizontal="left" vertical="top" wrapText="1"/>
    </xf>
    <xf numFmtId="0" fontId="20" fillId="36" borderId="30" xfId="0" applyFont="1" applyFill="1" applyBorder="1" applyAlignment="1">
      <alignment horizontal="left" vertical="top" wrapText="1"/>
    </xf>
    <xf numFmtId="0" fontId="20" fillId="36" borderId="13" xfId="0" applyFont="1" applyFill="1" applyBorder="1" applyAlignment="1">
      <alignment horizontal="left" vertical="top" wrapText="1"/>
    </xf>
    <xf numFmtId="0" fontId="20" fillId="36" borderId="24" xfId="59" applyFont="1" applyFill="1" applyBorder="1" applyAlignment="1" applyProtection="1">
      <alignment horizontal="left" vertical="center"/>
      <protection hidden="1"/>
    </xf>
    <xf numFmtId="0" fontId="20" fillId="36" borderId="30" xfId="59" applyFont="1" applyFill="1" applyBorder="1" applyAlignment="1" applyProtection="1">
      <alignment horizontal="left" vertical="center"/>
      <protection hidden="1"/>
    </xf>
    <xf numFmtId="0" fontId="20" fillId="36" borderId="13" xfId="59" applyFont="1" applyFill="1" applyBorder="1" applyAlignment="1" applyProtection="1">
      <alignment horizontal="left" vertical="center"/>
      <protection hidden="1"/>
    </xf>
    <xf numFmtId="0" fontId="3" fillId="0" borderId="24" xfId="0" applyFont="1" applyBorder="1" applyAlignment="1">
      <alignment vertical="top" wrapText="1"/>
    </xf>
    <xf numFmtId="0" fontId="3" fillId="0" borderId="30" xfId="0" applyFont="1" applyBorder="1" applyAlignment="1">
      <alignment vertical="top" wrapText="1"/>
    </xf>
    <xf numFmtId="0" fontId="38" fillId="0" borderId="30" xfId="0" applyFont="1" applyBorder="1" applyAlignment="1">
      <alignment vertical="top" wrapText="1"/>
    </xf>
    <xf numFmtId="0" fontId="38" fillId="0" borderId="13" xfId="0" applyFont="1" applyBorder="1" applyAlignment="1">
      <alignment vertical="top" wrapText="1"/>
    </xf>
    <xf numFmtId="0" fontId="33" fillId="0" borderId="12"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33" fillId="0" borderId="14" xfId="0" applyFont="1" applyBorder="1" applyAlignment="1" applyProtection="1">
      <alignment horizontal="center" vertical="center" wrapText="1"/>
      <protection hidden="1"/>
    </xf>
    <xf numFmtId="0" fontId="31" fillId="0" borderId="24" xfId="0" applyFont="1" applyFill="1" applyBorder="1" applyAlignment="1" applyProtection="1">
      <alignment horizontal="center"/>
      <protection hidden="1"/>
    </xf>
    <xf numFmtId="0" fontId="31" fillId="0" borderId="13" xfId="0" applyFont="1" applyFill="1" applyBorder="1" applyAlignment="1" applyProtection="1">
      <alignment horizontal="center"/>
      <protection hidden="1"/>
    </xf>
    <xf numFmtId="0" fontId="13" fillId="0" borderId="24" xfId="0" applyFont="1" applyFill="1" applyBorder="1" applyAlignment="1" applyProtection="1">
      <alignment wrapText="1"/>
      <protection hidden="1"/>
    </xf>
    <xf numFmtId="0" fontId="13" fillId="0" borderId="30" xfId="0" applyFont="1" applyFill="1" applyBorder="1" applyAlignment="1" applyProtection="1">
      <alignment wrapText="1"/>
      <protection hidden="1"/>
    </xf>
    <xf numFmtId="0" fontId="13" fillId="0" borderId="13" xfId="0" applyFont="1" applyFill="1" applyBorder="1" applyAlignment="1" applyProtection="1">
      <alignment wrapText="1"/>
      <protection hidden="1"/>
    </xf>
    <xf numFmtId="0" fontId="13" fillId="0" borderId="24" xfId="0" applyFont="1" applyFill="1" applyBorder="1" applyAlignment="1" applyProtection="1">
      <alignment horizontal="left" wrapText="1"/>
      <protection hidden="1"/>
    </xf>
    <xf numFmtId="0" fontId="13" fillId="0" borderId="30" xfId="0" applyFont="1" applyFill="1" applyBorder="1" applyAlignment="1" applyProtection="1">
      <alignment horizontal="left" wrapText="1"/>
      <protection hidden="1"/>
    </xf>
    <xf numFmtId="0" fontId="13" fillId="0" borderId="13" xfId="0" applyFont="1" applyFill="1" applyBorder="1" applyAlignment="1" applyProtection="1">
      <alignment horizontal="left" wrapText="1"/>
      <protection hidden="1"/>
    </xf>
    <xf numFmtId="0" fontId="33" fillId="0" borderId="10" xfId="0" applyFont="1" applyFill="1" applyBorder="1" applyAlignment="1" applyProtection="1">
      <alignment horizontal="center" vertical="center" wrapText="1"/>
      <protection/>
    </xf>
    <xf numFmtId="0" fontId="13" fillId="0" borderId="24" xfId="0" applyFont="1" applyBorder="1" applyAlignment="1">
      <alignment vertical="top" wrapText="1"/>
    </xf>
    <xf numFmtId="0" fontId="13" fillId="0" borderId="30" xfId="0" applyFont="1" applyBorder="1" applyAlignment="1">
      <alignment vertical="top" wrapText="1"/>
    </xf>
    <xf numFmtId="0" fontId="13" fillId="0" borderId="13" xfId="0" applyFont="1" applyBorder="1" applyAlignment="1">
      <alignment vertical="top" wrapText="1"/>
    </xf>
    <xf numFmtId="0" fontId="3" fillId="0" borderId="24" xfId="0" applyFont="1" applyBorder="1" applyAlignment="1">
      <alignment horizontal="center" vertical="top" wrapText="1"/>
    </xf>
    <xf numFmtId="0" fontId="3" fillId="0" borderId="30" xfId="0" applyFont="1" applyBorder="1" applyAlignment="1">
      <alignment horizontal="center" vertical="top" wrapText="1"/>
    </xf>
    <xf numFmtId="0" fontId="3" fillId="0" borderId="13" xfId="0" applyFont="1" applyBorder="1" applyAlignment="1">
      <alignment horizontal="center" vertical="top" wrapText="1"/>
    </xf>
    <xf numFmtId="0" fontId="20" fillId="36" borderId="24"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36" borderId="13" xfId="0" applyFont="1" applyFill="1" applyBorder="1" applyAlignment="1">
      <alignment horizontal="center" vertical="top" wrapText="1"/>
    </xf>
    <xf numFmtId="0" fontId="13" fillId="0" borderId="24" xfId="0" applyFont="1" applyBorder="1" applyAlignment="1">
      <alignment horizontal="left" vertical="top" wrapText="1"/>
    </xf>
    <xf numFmtId="0" fontId="13" fillId="0" borderId="30" xfId="0" applyFont="1" applyBorder="1" applyAlignment="1">
      <alignment horizontal="left" vertical="top" wrapText="1"/>
    </xf>
    <xf numFmtId="0" fontId="13" fillId="0" borderId="13" xfId="0" applyFont="1" applyBorder="1" applyAlignment="1">
      <alignment horizontal="left" vertical="top" wrapText="1"/>
    </xf>
    <xf numFmtId="0" fontId="20" fillId="0" borderId="24" xfId="0" applyFont="1" applyBorder="1" applyAlignment="1">
      <alignment horizontal="center" vertical="top" wrapText="1"/>
    </xf>
    <xf numFmtId="0" fontId="20" fillId="0" borderId="30" xfId="0" applyFont="1" applyBorder="1" applyAlignment="1">
      <alignment horizontal="center" vertical="top" wrapText="1"/>
    </xf>
    <xf numFmtId="0" fontId="20" fillId="0" borderId="13" xfId="0" applyFont="1" applyBorder="1" applyAlignment="1">
      <alignment horizontal="center" vertical="top" wrapText="1"/>
    </xf>
    <xf numFmtId="0" fontId="13" fillId="36" borderId="24" xfId="0" applyFont="1" applyFill="1" applyBorder="1" applyAlignment="1">
      <alignment horizontal="center" vertical="top" wrapText="1"/>
    </xf>
    <xf numFmtId="0" fontId="13" fillId="36" borderId="30" xfId="0" applyFont="1" applyFill="1" applyBorder="1" applyAlignment="1">
      <alignment horizontal="center" vertical="top" wrapText="1"/>
    </xf>
    <xf numFmtId="0" fontId="13" fillId="36" borderId="13" xfId="0" applyFont="1" applyFill="1" applyBorder="1" applyAlignment="1">
      <alignment horizontal="center" vertical="top" wrapText="1"/>
    </xf>
    <xf numFmtId="0" fontId="31" fillId="0" borderId="11" xfId="0" applyFont="1" applyBorder="1" applyAlignment="1">
      <alignment horizontal="center"/>
    </xf>
    <xf numFmtId="0" fontId="33" fillId="36" borderId="12" xfId="0" applyFont="1" applyFill="1" applyBorder="1" applyAlignment="1" applyProtection="1">
      <alignment horizontal="center" vertical="center" wrapText="1"/>
      <protection/>
    </xf>
    <xf numFmtId="0" fontId="33" fillId="36" borderId="31" xfId="0" applyFont="1" applyFill="1" applyBorder="1" applyAlignment="1" applyProtection="1">
      <alignment horizontal="center" vertical="center" wrapText="1"/>
      <protection/>
    </xf>
    <xf numFmtId="0" fontId="33" fillId="36" borderId="14" xfId="0" applyFont="1" applyFill="1" applyBorder="1" applyAlignment="1" applyProtection="1">
      <alignment horizontal="center" vertical="center" wrapText="1"/>
      <protection/>
    </xf>
    <xf numFmtId="0" fontId="37" fillId="0" borderId="10" xfId="0" applyFont="1" applyBorder="1" applyAlignment="1">
      <alignment vertical="top" wrapText="1"/>
    </xf>
    <xf numFmtId="0" fontId="13" fillId="0" borderId="17" xfId="0" applyFont="1" applyBorder="1" applyAlignment="1">
      <alignment vertical="top" wrapText="1"/>
    </xf>
    <xf numFmtId="0" fontId="13" fillId="0" borderId="15" xfId="0" applyFont="1" applyBorder="1" applyAlignment="1">
      <alignment vertical="top" wrapText="1"/>
    </xf>
    <xf numFmtId="0" fontId="38" fillId="0" borderId="15" xfId="0" applyFont="1" applyBorder="1" applyAlignment="1">
      <alignment/>
    </xf>
    <xf numFmtId="0" fontId="38" fillId="0" borderId="18" xfId="0" applyFont="1" applyBorder="1" applyAlignment="1">
      <alignment/>
    </xf>
    <xf numFmtId="0" fontId="32" fillId="36" borderId="24" xfId="0" applyFont="1" applyFill="1" applyBorder="1" applyAlignment="1" applyProtection="1">
      <alignment horizontal="center" vertical="top" wrapText="1"/>
      <protection/>
    </xf>
    <xf numFmtId="0" fontId="32" fillId="36" borderId="13" xfId="0" applyFont="1" applyFill="1" applyBorder="1" applyAlignment="1" applyProtection="1">
      <alignment horizontal="center" vertical="top" wrapText="1"/>
      <protection/>
    </xf>
    <xf numFmtId="0" fontId="3" fillId="0" borderId="24"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31" xfId="0" applyFont="1" applyBorder="1" applyAlignment="1" applyProtection="1">
      <alignment horizontal="center" vertical="center"/>
      <protection hidden="1"/>
    </xf>
    <xf numFmtId="0" fontId="33" fillId="0" borderId="14" xfId="0" applyFont="1" applyBorder="1" applyAlignment="1" applyProtection="1">
      <alignment horizontal="center" vertical="center"/>
      <protection hidden="1"/>
    </xf>
    <xf numFmtId="0" fontId="31" fillId="0" borderId="24" xfId="0" applyFont="1" applyBorder="1" applyAlignment="1">
      <alignment vertical="top" wrapText="1"/>
    </xf>
    <xf numFmtId="0" fontId="31" fillId="0" borderId="30" xfId="0" applyFont="1" applyBorder="1" applyAlignment="1">
      <alignment vertical="top" wrapText="1"/>
    </xf>
    <xf numFmtId="0" fontId="31" fillId="0" borderId="13" xfId="0" applyFont="1" applyBorder="1" applyAlignment="1">
      <alignment vertical="top" wrapText="1"/>
    </xf>
    <xf numFmtId="0" fontId="20" fillId="0" borderId="0" xfId="0" applyFont="1" applyAlignment="1">
      <alignment wrapText="1"/>
    </xf>
    <xf numFmtId="0" fontId="41" fillId="0" borderId="0" xfId="0" applyFont="1" applyAlignment="1">
      <alignment wrapText="1"/>
    </xf>
    <xf numFmtId="0" fontId="20" fillId="0" borderId="24" xfId="0" applyFont="1" applyBorder="1" applyAlignment="1">
      <alignment horizontal="left" vertical="top" wrapText="1"/>
    </xf>
    <xf numFmtId="0" fontId="20" fillId="0" borderId="30" xfId="0" applyFont="1" applyBorder="1" applyAlignment="1">
      <alignment horizontal="left" vertical="top" wrapText="1"/>
    </xf>
    <xf numFmtId="0" fontId="20" fillId="0" borderId="13" xfId="0" applyFont="1" applyBorder="1" applyAlignment="1">
      <alignment horizontal="left" vertical="top" wrapText="1"/>
    </xf>
    <xf numFmtId="0" fontId="20" fillId="34" borderId="0" xfId="0" applyFont="1" applyFill="1" applyAlignment="1" applyProtection="1">
      <alignment horizontal="center"/>
      <protection locked="0"/>
    </xf>
    <xf numFmtId="0" fontId="3" fillId="0" borderId="12" xfId="0" applyFont="1" applyBorder="1" applyAlignment="1">
      <alignment vertical="top" wrapText="1"/>
    </xf>
    <xf numFmtId="0" fontId="3" fillId="36" borderId="10" xfId="0" applyFont="1" applyFill="1" applyBorder="1" applyAlignment="1">
      <alignment vertical="top" wrapText="1"/>
    </xf>
    <xf numFmtId="0" fontId="0" fillId="34" borderId="16" xfId="59" applyFont="1" applyFill="1" applyBorder="1" applyAlignment="1" applyProtection="1">
      <alignment horizontal="center" vertical="center"/>
      <protection hidden="1"/>
    </xf>
    <xf numFmtId="0" fontId="0" fillId="34" borderId="0" xfId="59" applyFont="1" applyFill="1" applyBorder="1" applyAlignment="1" applyProtection="1">
      <alignment horizontal="center" vertical="center"/>
      <protection hidden="1"/>
    </xf>
    <xf numFmtId="0" fontId="2" fillId="34" borderId="10" xfId="59" applyFont="1" applyFill="1" applyBorder="1" applyAlignment="1" applyProtection="1">
      <alignment horizontal="center" vertical="center"/>
      <protection hidden="1"/>
    </xf>
    <xf numFmtId="0" fontId="0" fillId="34" borderId="32" xfId="59" applyFont="1" applyFill="1" applyBorder="1" applyAlignment="1" applyProtection="1">
      <alignment horizontal="center" vertical="center"/>
      <protection hidden="1"/>
    </xf>
    <xf numFmtId="0" fontId="0" fillId="34" borderId="19" xfId="59" applyFont="1" applyFill="1" applyBorder="1" applyAlignment="1" applyProtection="1">
      <alignment horizontal="center" vertical="center"/>
      <protection hidden="1"/>
    </xf>
    <xf numFmtId="176" fontId="37" fillId="35" borderId="11" xfId="44" applyNumberFormat="1" applyFont="1" applyFill="1" applyBorder="1" applyAlignment="1" applyProtection="1">
      <alignment horizontal="center" vertical="center"/>
      <protection hidden="1"/>
    </xf>
    <xf numFmtId="176" fontId="37" fillId="35" borderId="21" xfId="44" applyNumberFormat="1" applyFont="1" applyFill="1" applyBorder="1" applyAlignment="1" applyProtection="1">
      <alignment horizontal="center" vertical="center"/>
      <protection hidden="1"/>
    </xf>
    <xf numFmtId="0" fontId="0" fillId="34" borderId="0" xfId="59" applyFont="1" applyFill="1" applyBorder="1" applyAlignment="1" applyProtection="1">
      <alignment horizontal="left" vertical="center"/>
      <protection hidden="1"/>
    </xf>
    <xf numFmtId="0" fontId="0" fillId="34" borderId="15" xfId="59" applyFont="1" applyFill="1" applyBorder="1" applyAlignment="1" applyProtection="1">
      <alignment horizontal="center" vertical="center"/>
      <protection hidden="1"/>
    </xf>
    <xf numFmtId="176" fontId="3" fillId="35" borderId="23" xfId="59" applyNumberFormat="1" applyFont="1" applyFill="1" applyBorder="1" applyAlignment="1" applyProtection="1">
      <alignment horizontal="center" vertical="center"/>
      <protection hidden="1"/>
    </xf>
    <xf numFmtId="0" fontId="3" fillId="35" borderId="23" xfId="59" applyFont="1" applyFill="1" applyBorder="1" applyAlignment="1" applyProtection="1">
      <alignment horizontal="center" vertical="center"/>
      <protection hidden="1"/>
    </xf>
    <xf numFmtId="176" fontId="37" fillId="35" borderId="15" xfId="44" applyNumberFormat="1" applyFont="1" applyFill="1" applyBorder="1" applyAlignment="1" applyProtection="1">
      <alignment horizontal="center" vertical="center"/>
      <protection hidden="1"/>
    </xf>
    <xf numFmtId="176" fontId="37" fillId="35" borderId="18" xfId="44" applyNumberFormat="1" applyFont="1" applyFill="1" applyBorder="1" applyAlignment="1" applyProtection="1">
      <alignment horizontal="center" vertical="center"/>
      <protection hidden="1"/>
    </xf>
    <xf numFmtId="178" fontId="35" fillId="40" borderId="24" xfId="59" applyNumberFormat="1" applyFont="1" applyFill="1" applyBorder="1" applyAlignment="1" applyProtection="1">
      <alignment horizontal="center" vertical="center"/>
      <protection locked="0"/>
    </xf>
    <xf numFmtId="178" fontId="35" fillId="40" borderId="30" xfId="59" applyNumberFormat="1" applyFont="1" applyFill="1" applyBorder="1" applyAlignment="1" applyProtection="1">
      <alignment horizontal="center" vertical="center"/>
      <protection locked="0"/>
    </xf>
    <xf numFmtId="178" fontId="35" fillId="40" borderId="13" xfId="59" applyNumberFormat="1" applyFont="1" applyFill="1" applyBorder="1" applyAlignment="1" applyProtection="1">
      <alignment horizontal="center" vertical="center"/>
      <protection locked="0"/>
    </xf>
    <xf numFmtId="176" fontId="4" fillId="35" borderId="23" xfId="59" applyNumberFormat="1" applyFont="1" applyFill="1" applyBorder="1" applyAlignment="1" applyProtection="1">
      <alignment horizontal="center" vertical="center"/>
      <protection hidden="1"/>
    </xf>
    <xf numFmtId="0" fontId="4" fillId="35" borderId="23" xfId="59" applyFont="1" applyFill="1" applyBorder="1" applyAlignment="1" applyProtection="1">
      <alignment horizontal="center" vertical="center"/>
      <protection hidden="1"/>
    </xf>
    <xf numFmtId="3" fontId="30" fillId="40" borderId="24" xfId="59" applyNumberFormat="1" applyFont="1" applyFill="1" applyBorder="1" applyAlignment="1" applyProtection="1">
      <alignment horizontal="center" vertical="center"/>
      <protection locked="0"/>
    </xf>
    <xf numFmtId="3" fontId="30" fillId="40" borderId="30" xfId="59" applyNumberFormat="1" applyFont="1" applyFill="1" applyBorder="1" applyAlignment="1" applyProtection="1">
      <alignment horizontal="center" vertical="center"/>
      <protection locked="0"/>
    </xf>
    <xf numFmtId="3" fontId="30" fillId="40" borderId="13" xfId="59" applyNumberFormat="1" applyFont="1" applyFill="1" applyBorder="1" applyAlignment="1" applyProtection="1">
      <alignment horizontal="center" vertical="center"/>
      <protection locked="0"/>
    </xf>
    <xf numFmtId="0" fontId="4" fillId="35" borderId="10" xfId="59" applyFont="1" applyFill="1" applyBorder="1" applyAlignment="1" applyProtection="1">
      <alignment horizontal="center" vertical="center"/>
      <protection hidden="1"/>
    </xf>
    <xf numFmtId="0" fontId="4" fillId="34" borderId="14" xfId="59" applyFont="1" applyFill="1" applyBorder="1" applyAlignment="1" applyProtection="1">
      <alignment horizontal="left" vertical="center"/>
      <protection hidden="1"/>
    </xf>
    <xf numFmtId="0" fontId="4" fillId="34" borderId="20" xfId="59" applyFont="1" applyFill="1" applyBorder="1" applyAlignment="1" applyProtection="1">
      <alignment horizontal="left" vertical="center"/>
      <protection hidden="1"/>
    </xf>
    <xf numFmtId="0" fontId="37" fillId="34" borderId="16" xfId="59" applyFont="1" applyFill="1" applyBorder="1" applyAlignment="1" applyProtection="1">
      <alignment horizontal="center" vertical="center"/>
      <protection hidden="1"/>
    </xf>
    <xf numFmtId="0" fontId="37" fillId="34" borderId="0" xfId="59" applyFont="1" applyFill="1" applyBorder="1" applyAlignment="1" applyProtection="1">
      <alignment horizontal="center" vertical="center"/>
      <protection hidden="1"/>
    </xf>
    <xf numFmtId="178" fontId="35" fillId="40" borderId="24" xfId="59" applyNumberFormat="1" applyFont="1" applyFill="1" applyBorder="1" applyAlignment="1" applyProtection="1" quotePrefix="1">
      <alignment horizontal="center" vertical="center"/>
      <protection locked="0"/>
    </xf>
    <xf numFmtId="178" fontId="35" fillId="40" borderId="30" xfId="59" applyNumberFormat="1" applyFont="1" applyFill="1" applyBorder="1" applyAlignment="1" applyProtection="1" quotePrefix="1">
      <alignment horizontal="center" vertical="center"/>
      <protection locked="0"/>
    </xf>
    <xf numFmtId="178" fontId="35" fillId="40" borderId="13" xfId="59" applyNumberFormat="1" applyFont="1" applyFill="1" applyBorder="1" applyAlignment="1" applyProtection="1" quotePrefix="1">
      <alignment horizontal="center" vertical="center"/>
      <protection locked="0"/>
    </xf>
    <xf numFmtId="0" fontId="30" fillId="40" borderId="10" xfId="59" applyFont="1" applyFill="1" applyBorder="1" applyAlignment="1" applyProtection="1">
      <alignment horizontal="center" vertical="center"/>
      <protection locked="0"/>
    </xf>
    <xf numFmtId="0" fontId="30" fillId="34" borderId="24" xfId="59" applyFont="1" applyFill="1" applyBorder="1" applyAlignment="1" applyProtection="1">
      <alignment horizontal="left" vertical="center"/>
      <protection hidden="1"/>
    </xf>
    <xf numFmtId="0" fontId="30" fillId="34" borderId="30" xfId="59" applyFont="1" applyFill="1" applyBorder="1" applyAlignment="1" applyProtection="1">
      <alignment horizontal="left" vertical="center"/>
      <protection hidden="1"/>
    </xf>
    <xf numFmtId="0" fontId="30" fillId="34" borderId="13" xfId="59" applyFont="1" applyFill="1" applyBorder="1" applyAlignment="1" applyProtection="1">
      <alignment horizontal="left" vertical="center"/>
      <protection hidden="1"/>
    </xf>
    <xf numFmtId="0" fontId="0" fillId="34" borderId="19" xfId="59" applyFont="1" applyFill="1" applyBorder="1" applyAlignment="1" applyProtection="1">
      <alignment horizontal="left" vertical="center"/>
      <protection hidden="1"/>
    </xf>
    <xf numFmtId="0" fontId="0" fillId="34" borderId="16" xfId="59" applyFont="1" applyFill="1" applyBorder="1" applyAlignment="1" applyProtection="1" quotePrefix="1">
      <alignment horizontal="center" vertical="center"/>
      <protection hidden="1"/>
    </xf>
    <xf numFmtId="43" fontId="0" fillId="37" borderId="24" xfId="44" applyNumberFormat="1" applyFont="1" applyFill="1" applyBorder="1" applyAlignment="1" applyProtection="1">
      <alignment horizontal="center" vertical="center"/>
      <protection hidden="1"/>
    </xf>
    <xf numFmtId="43" fontId="0" fillId="37" borderId="30" xfId="44" applyNumberFormat="1" applyFont="1" applyFill="1" applyBorder="1" applyAlignment="1" applyProtection="1">
      <alignment horizontal="center" vertical="center"/>
      <protection hidden="1"/>
    </xf>
    <xf numFmtId="43" fontId="0" fillId="37" borderId="13" xfId="44" applyNumberFormat="1" applyFont="1" applyFill="1" applyBorder="1" applyAlignment="1" applyProtection="1">
      <alignment horizontal="center" vertical="center"/>
      <protection hidden="1"/>
    </xf>
    <xf numFmtId="43" fontId="0" fillId="34" borderId="10" xfId="44" applyNumberFormat="1" applyFont="1" applyFill="1" applyBorder="1" applyAlignment="1" applyProtection="1">
      <alignment horizontal="center" vertical="center" wrapText="1"/>
      <protection hidden="1"/>
    </xf>
    <xf numFmtId="0" fontId="4" fillId="34" borderId="10" xfId="59" applyFont="1" applyFill="1" applyBorder="1" applyAlignment="1" applyProtection="1">
      <alignment horizontal="left" vertical="center"/>
      <protection hidden="1"/>
    </xf>
    <xf numFmtId="176" fontId="4" fillId="35" borderId="33" xfId="44" applyNumberFormat="1" applyFont="1" applyFill="1" applyBorder="1" applyAlignment="1" applyProtection="1">
      <alignment horizontal="center" vertical="center"/>
      <protection hidden="1"/>
    </xf>
    <xf numFmtId="176" fontId="4" fillId="35" borderId="34" xfId="44" applyNumberFormat="1" applyFont="1" applyFill="1" applyBorder="1" applyAlignment="1" applyProtection="1">
      <alignment horizontal="center" vertical="center"/>
      <protection hidden="1"/>
    </xf>
    <xf numFmtId="176" fontId="4" fillId="35" borderId="35" xfId="44" applyNumberFormat="1" applyFont="1" applyFill="1" applyBorder="1" applyAlignment="1" applyProtection="1">
      <alignment horizontal="center" vertical="center"/>
      <protection hidden="1"/>
    </xf>
    <xf numFmtId="0" fontId="30" fillId="34" borderId="27" xfId="59" applyFont="1" applyFill="1" applyBorder="1" applyAlignment="1" applyProtection="1">
      <alignment horizontal="center" vertical="center" wrapText="1"/>
      <protection hidden="1"/>
    </xf>
    <xf numFmtId="0" fontId="30" fillId="34" borderId="36" xfId="59" applyFont="1" applyFill="1" applyBorder="1" applyAlignment="1" applyProtection="1">
      <alignment horizontal="center" vertical="center" wrapText="1"/>
      <protection hidden="1"/>
    </xf>
    <xf numFmtId="0" fontId="4" fillId="34" borderId="17" xfId="59" applyFont="1" applyFill="1" applyBorder="1" applyAlignment="1" applyProtection="1">
      <alignment horizontal="center" vertical="center"/>
      <protection hidden="1"/>
    </xf>
    <xf numFmtId="0" fontId="4" fillId="34" borderId="15" xfId="59" applyFont="1" applyFill="1" applyBorder="1" applyAlignment="1" applyProtection="1">
      <alignment horizontal="center" vertical="center"/>
      <protection hidden="1"/>
    </xf>
    <xf numFmtId="0" fontId="4" fillId="34" borderId="18" xfId="59" applyFont="1" applyFill="1" applyBorder="1" applyAlignment="1" applyProtection="1">
      <alignment horizontal="center" vertical="center"/>
      <protection hidden="1"/>
    </xf>
    <xf numFmtId="0" fontId="4" fillId="34" borderId="20" xfId="59" applyFont="1" applyFill="1" applyBorder="1" applyAlignment="1" applyProtection="1">
      <alignment horizontal="center" vertical="center"/>
      <protection hidden="1"/>
    </xf>
    <xf numFmtId="0" fontId="4" fillId="34" borderId="11" xfId="59" applyFont="1" applyFill="1" applyBorder="1" applyAlignment="1" applyProtection="1">
      <alignment horizontal="center" vertical="center"/>
      <protection hidden="1"/>
    </xf>
    <xf numFmtId="0" fontId="4" fillId="34" borderId="21" xfId="59" applyFont="1" applyFill="1" applyBorder="1" applyAlignment="1" applyProtection="1">
      <alignment horizontal="center" vertical="center"/>
      <protection hidden="1"/>
    </xf>
    <xf numFmtId="0" fontId="30" fillId="34" borderId="10" xfId="59" applyFont="1" applyFill="1" applyBorder="1" applyAlignment="1" applyProtection="1">
      <alignment horizontal="center" vertical="center"/>
      <protection hidden="1"/>
    </xf>
    <xf numFmtId="0" fontId="37" fillId="37" borderId="11" xfId="59" applyFont="1" applyFill="1" applyBorder="1" applyAlignment="1" applyProtection="1">
      <alignment horizontal="center" vertical="center"/>
      <protection hidden="1"/>
    </xf>
    <xf numFmtId="0" fontId="0" fillId="37" borderId="10" xfId="59" applyFont="1" applyFill="1" applyBorder="1" applyAlignment="1" applyProtection="1">
      <alignment horizontal="center" vertical="center"/>
      <protection hidden="1"/>
    </xf>
    <xf numFmtId="43" fontId="0" fillId="37" borderId="10" xfId="44" applyNumberFormat="1" applyFont="1" applyFill="1" applyBorder="1" applyAlignment="1" applyProtection="1">
      <alignment horizontal="center" vertical="center"/>
      <protection hidden="1"/>
    </xf>
    <xf numFmtId="0" fontId="4" fillId="35" borderId="10" xfId="59" applyFont="1" applyFill="1" applyBorder="1" applyAlignment="1" applyProtection="1">
      <alignment horizontal="center" vertical="center" shrinkToFit="1"/>
      <protection hidden="1"/>
    </xf>
    <xf numFmtId="14" fontId="35" fillId="40" borderId="24" xfId="59" applyNumberFormat="1" applyFont="1" applyFill="1" applyBorder="1" applyAlignment="1" applyProtection="1">
      <alignment horizontal="center" vertical="center"/>
      <protection locked="0"/>
    </xf>
    <xf numFmtId="14" fontId="35" fillId="40" borderId="30" xfId="59" applyNumberFormat="1" applyFont="1" applyFill="1" applyBorder="1" applyAlignment="1" applyProtection="1">
      <alignment horizontal="center" vertical="center"/>
      <protection locked="0"/>
    </xf>
    <xf numFmtId="14" fontId="35" fillId="40" borderId="13" xfId="59" applyNumberFormat="1" applyFont="1" applyFill="1" applyBorder="1" applyAlignment="1" applyProtection="1">
      <alignment horizontal="center" vertical="center"/>
      <protection locked="0"/>
    </xf>
    <xf numFmtId="168" fontId="4" fillId="35" borderId="37" xfId="59" applyNumberFormat="1" applyFont="1" applyFill="1" applyBorder="1" applyAlignment="1" applyProtection="1">
      <alignment horizontal="center" vertical="center"/>
      <protection hidden="1"/>
    </xf>
    <xf numFmtId="0" fontId="0" fillId="34" borderId="0" xfId="59" applyFont="1" applyFill="1" applyBorder="1" applyAlignment="1" applyProtection="1">
      <alignment vertical="center"/>
      <protection hidden="1"/>
    </xf>
    <xf numFmtId="0" fontId="0" fillId="34" borderId="19" xfId="59" applyFont="1" applyFill="1" applyBorder="1" applyAlignment="1" applyProtection="1">
      <alignment vertical="center"/>
      <protection hidden="1"/>
    </xf>
    <xf numFmtId="176" fontId="30" fillId="34" borderId="10" xfId="44" applyNumberFormat="1" applyFont="1" applyFill="1" applyBorder="1" applyAlignment="1" applyProtection="1">
      <alignment horizontal="center" vertical="center" wrapText="1"/>
      <protection hidden="1"/>
    </xf>
    <xf numFmtId="0" fontId="30" fillId="34" borderId="10" xfId="59" applyFont="1" applyFill="1" applyBorder="1" applyAlignment="1" applyProtection="1">
      <alignment horizontal="center" vertical="center" wrapText="1"/>
      <protection hidden="1"/>
    </xf>
    <xf numFmtId="0" fontId="36" fillId="45" borderId="11" xfId="59" applyFont="1" applyFill="1" applyBorder="1" applyAlignment="1" applyProtection="1">
      <alignment horizontal="center" vertical="center"/>
      <protection hidden="1"/>
    </xf>
    <xf numFmtId="176" fontId="36" fillId="46" borderId="11" xfId="44" applyNumberFormat="1" applyFont="1" applyFill="1" applyBorder="1" applyAlignment="1" applyProtection="1">
      <alignment horizontal="center" vertical="center"/>
      <protection hidden="1"/>
    </xf>
    <xf numFmtId="176" fontId="36" fillId="46" borderId="21" xfId="44" applyNumberFormat="1" applyFont="1" applyFill="1" applyBorder="1" applyAlignment="1" applyProtection="1">
      <alignment horizontal="center" vertical="center"/>
      <protection hidden="1"/>
    </xf>
    <xf numFmtId="176" fontId="31" fillId="35" borderId="30" xfId="44" applyNumberFormat="1" applyFont="1" applyFill="1" applyBorder="1" applyAlignment="1" applyProtection="1">
      <alignment horizontal="center" vertical="center" shrinkToFit="1"/>
      <protection hidden="1"/>
    </xf>
    <xf numFmtId="176" fontId="31" fillId="35" borderId="13" xfId="44" applyNumberFormat="1" applyFont="1" applyFill="1" applyBorder="1" applyAlignment="1" applyProtection="1">
      <alignment horizontal="center" vertical="center" shrinkToFit="1"/>
      <protection hidden="1"/>
    </xf>
    <xf numFmtId="43" fontId="0" fillId="34" borderId="24" xfId="44" applyNumberFormat="1" applyFont="1" applyFill="1" applyBorder="1" applyAlignment="1" applyProtection="1">
      <alignment horizontal="center" vertical="center" wrapText="1"/>
      <protection hidden="1"/>
    </xf>
    <xf numFmtId="43" fontId="0" fillId="34" borderId="30" xfId="44" applyNumberFormat="1" applyFont="1" applyFill="1" applyBorder="1" applyAlignment="1" applyProtection="1">
      <alignment horizontal="center" vertical="center" wrapText="1"/>
      <protection hidden="1"/>
    </xf>
    <xf numFmtId="43" fontId="0" fillId="34" borderId="13" xfId="44" applyNumberFormat="1" applyFont="1" applyFill="1" applyBorder="1" applyAlignment="1" applyProtection="1">
      <alignment horizontal="center" vertical="center" wrapText="1"/>
      <protection hidden="1"/>
    </xf>
    <xf numFmtId="0" fontId="0" fillId="34" borderId="10" xfId="59" applyFont="1" applyFill="1" applyBorder="1" applyAlignment="1" applyProtection="1">
      <alignment horizontal="center" vertical="center" wrapText="1"/>
      <protection hidden="1"/>
    </xf>
    <xf numFmtId="0" fontId="0" fillId="34" borderId="15" xfId="59" applyFont="1" applyFill="1" applyBorder="1" applyAlignment="1" applyProtection="1">
      <alignment horizontal="left" vertical="center"/>
      <protection hidden="1"/>
    </xf>
    <xf numFmtId="0" fontId="0" fillId="34" borderId="18" xfId="59" applyFont="1" applyFill="1" applyBorder="1" applyAlignment="1" applyProtection="1">
      <alignment horizontal="left" vertical="center"/>
      <protection hidden="1"/>
    </xf>
    <xf numFmtId="0" fontId="30" fillId="34" borderId="11" xfId="59" applyFont="1" applyFill="1" applyBorder="1" applyAlignment="1" applyProtection="1">
      <alignment horizontal="center" vertical="center"/>
      <protection hidden="1"/>
    </xf>
    <xf numFmtId="176" fontId="95" fillId="40" borderId="10" xfId="44" applyNumberFormat="1" applyFont="1" applyFill="1" applyBorder="1" applyAlignment="1" applyProtection="1">
      <alignment horizontal="center" vertical="center"/>
      <protection locked="0"/>
    </xf>
    <xf numFmtId="0" fontId="0" fillId="34" borderId="11" xfId="59" applyFont="1" applyFill="1" applyBorder="1" applyAlignment="1" applyProtection="1">
      <alignment horizontal="left" vertical="center"/>
      <protection hidden="1"/>
    </xf>
    <xf numFmtId="0" fontId="0" fillId="34" borderId="21" xfId="59" applyFont="1" applyFill="1" applyBorder="1" applyAlignment="1" applyProtection="1">
      <alignment horizontal="left" vertical="center"/>
      <protection hidden="1"/>
    </xf>
    <xf numFmtId="0" fontId="0" fillId="45" borderId="10" xfId="59" applyFont="1" applyFill="1" applyBorder="1" applyAlignment="1" applyProtection="1">
      <alignment horizontal="center" vertical="center"/>
      <protection hidden="1"/>
    </xf>
    <xf numFmtId="0" fontId="4" fillId="34" borderId="38" xfId="59" applyFont="1" applyFill="1" applyBorder="1" applyAlignment="1" applyProtection="1">
      <alignment horizontal="center" vertical="center"/>
      <protection hidden="1"/>
    </xf>
    <xf numFmtId="0" fontId="4" fillId="34" borderId="26" xfId="59" applyFont="1" applyFill="1" applyBorder="1" applyAlignment="1" applyProtection="1">
      <alignment horizontal="center" vertical="center"/>
      <protection hidden="1"/>
    </xf>
    <xf numFmtId="0" fontId="4" fillId="34" borderId="39" xfId="59" applyFont="1" applyFill="1" applyBorder="1" applyAlignment="1" applyProtection="1">
      <alignment horizontal="center" vertical="center"/>
      <protection hidden="1"/>
    </xf>
    <xf numFmtId="0" fontId="4" fillId="34" borderId="23" xfId="59" applyFont="1" applyFill="1" applyBorder="1" applyAlignment="1" applyProtection="1">
      <alignment horizontal="center" vertical="center"/>
      <protection hidden="1"/>
    </xf>
    <xf numFmtId="0" fontId="4" fillId="34" borderId="40" xfId="59" applyFont="1" applyFill="1" applyBorder="1" applyAlignment="1" applyProtection="1">
      <alignment horizontal="center" vertical="center"/>
      <protection hidden="1"/>
    </xf>
    <xf numFmtId="0" fontId="0" fillId="35" borderId="30" xfId="59" applyFont="1" applyFill="1" applyBorder="1" applyAlignment="1" applyProtection="1">
      <alignment horizontal="center" vertical="center"/>
      <protection hidden="1" locked="0"/>
    </xf>
    <xf numFmtId="0" fontId="0" fillId="35" borderId="13" xfId="59" applyFont="1" applyFill="1" applyBorder="1" applyAlignment="1" applyProtection="1">
      <alignment horizontal="center" vertical="center"/>
      <protection hidden="1" locked="0"/>
    </xf>
    <xf numFmtId="0" fontId="0" fillId="34" borderId="16" xfId="59" applyFont="1" applyFill="1" applyBorder="1" applyAlignment="1" applyProtection="1">
      <alignment horizontal="left" vertical="center"/>
      <protection hidden="1"/>
    </xf>
    <xf numFmtId="0" fontId="0" fillId="34" borderId="17" xfId="59" applyFont="1" applyFill="1" applyBorder="1" applyAlignment="1" applyProtection="1" quotePrefix="1">
      <alignment horizontal="center" vertical="center"/>
      <protection hidden="1"/>
    </xf>
    <xf numFmtId="0" fontId="30" fillId="34" borderId="16" xfId="59" applyFont="1" applyFill="1" applyBorder="1" applyAlignment="1" applyProtection="1">
      <alignment horizontal="left" vertical="center"/>
      <protection hidden="1"/>
    </xf>
    <xf numFmtId="0" fontId="30" fillId="34" borderId="0" xfId="59" applyFont="1" applyFill="1" applyBorder="1" applyAlignment="1" applyProtection="1">
      <alignment horizontal="left" vertical="center"/>
      <protection hidden="1"/>
    </xf>
    <xf numFmtId="0" fontId="30" fillId="34" borderId="19" xfId="59" applyFont="1" applyFill="1" applyBorder="1" applyAlignment="1" applyProtection="1">
      <alignment horizontal="left" vertical="center"/>
      <protection hidden="1"/>
    </xf>
    <xf numFmtId="0" fontId="30" fillId="34" borderId="12" xfId="0" applyFont="1" applyFill="1" applyBorder="1" applyAlignment="1">
      <alignment horizontal="center"/>
    </xf>
    <xf numFmtId="0" fontId="4" fillId="35" borderId="17" xfId="59" applyFont="1" applyFill="1" applyBorder="1" applyAlignment="1" applyProtection="1">
      <alignment horizontal="center" vertical="center" wrapText="1"/>
      <protection hidden="1"/>
    </xf>
    <xf numFmtId="0" fontId="4" fillId="35" borderId="15" xfId="59" applyFont="1" applyFill="1" applyBorder="1" applyAlignment="1" applyProtection="1">
      <alignment horizontal="center" vertical="center" wrapText="1"/>
      <protection hidden="1"/>
    </xf>
    <xf numFmtId="0" fontId="4" fillId="35" borderId="18" xfId="59" applyFont="1" applyFill="1" applyBorder="1" applyAlignment="1" applyProtection="1">
      <alignment horizontal="center" vertical="center" wrapText="1"/>
      <protection hidden="1"/>
    </xf>
    <xf numFmtId="0" fontId="18" fillId="34" borderId="25" xfId="59" applyFont="1" applyFill="1" applyBorder="1" applyAlignment="1" applyProtection="1">
      <alignment horizontal="center" vertical="center"/>
      <protection hidden="1"/>
    </xf>
    <xf numFmtId="0" fontId="18" fillId="34" borderId="26" xfId="59" applyFont="1" applyFill="1" applyBorder="1" applyAlignment="1" applyProtection="1">
      <alignment horizontal="center" vertical="center"/>
      <protection hidden="1"/>
    </xf>
    <xf numFmtId="0" fontId="18" fillId="34" borderId="39" xfId="59" applyFont="1" applyFill="1" applyBorder="1" applyAlignment="1" applyProtection="1">
      <alignment horizontal="center" vertical="center"/>
      <protection hidden="1"/>
    </xf>
    <xf numFmtId="0" fontId="30" fillId="34" borderId="0" xfId="59" applyFont="1" applyFill="1" applyBorder="1" applyAlignment="1" applyProtection="1">
      <alignment horizontal="center" vertical="center"/>
      <protection hidden="1"/>
    </xf>
    <xf numFmtId="0" fontId="4" fillId="45" borderId="10" xfId="59" applyFont="1" applyFill="1" applyBorder="1" applyAlignment="1" applyProtection="1">
      <alignment horizontal="center" vertical="center"/>
      <protection locked="0"/>
    </xf>
    <xf numFmtId="0" fontId="96" fillId="40" borderId="10" xfId="59" applyFont="1" applyFill="1" applyBorder="1" applyAlignment="1" applyProtection="1">
      <alignment horizontal="center" vertical="center"/>
      <protection locked="0"/>
    </xf>
    <xf numFmtId="14" fontId="4" fillId="35" borderId="17" xfId="59" applyNumberFormat="1" applyFont="1" applyFill="1" applyBorder="1" applyAlignment="1" applyProtection="1">
      <alignment horizontal="left" vertical="center"/>
      <protection hidden="1"/>
    </xf>
    <xf numFmtId="14" fontId="4" fillId="35" borderId="15" xfId="59" applyNumberFormat="1" applyFont="1" applyFill="1" applyBorder="1" applyAlignment="1" applyProtection="1">
      <alignment horizontal="left" vertical="center"/>
      <protection hidden="1"/>
    </xf>
    <xf numFmtId="14" fontId="4" fillId="35" borderId="18" xfId="59" applyNumberFormat="1" applyFont="1" applyFill="1" applyBorder="1" applyAlignment="1" applyProtection="1">
      <alignment horizontal="left" vertical="center"/>
      <protection hidden="1"/>
    </xf>
    <xf numFmtId="0" fontId="0" fillId="34" borderId="20" xfId="59" applyFont="1" applyFill="1" applyBorder="1" applyAlignment="1" applyProtection="1">
      <alignment horizontal="center" vertical="center"/>
      <protection hidden="1"/>
    </xf>
    <xf numFmtId="49" fontId="3" fillId="35" borderId="20" xfId="59" applyNumberFormat="1" applyFont="1" applyFill="1" applyBorder="1" applyAlignment="1" applyProtection="1">
      <alignment horizontal="center" vertical="center"/>
      <protection hidden="1"/>
    </xf>
    <xf numFmtId="49" fontId="3" fillId="35" borderId="11" xfId="59" applyNumberFormat="1" applyFont="1" applyFill="1" applyBorder="1" applyAlignment="1" applyProtection="1">
      <alignment horizontal="center" vertical="center"/>
      <protection hidden="1"/>
    </xf>
    <xf numFmtId="49" fontId="3" fillId="35" borderId="21" xfId="59" applyNumberFormat="1" applyFont="1" applyFill="1" applyBorder="1" applyAlignment="1" applyProtection="1">
      <alignment horizontal="center" vertical="center"/>
      <protection hidden="1"/>
    </xf>
    <xf numFmtId="0" fontId="3" fillId="35" borderId="10" xfId="59" applyFont="1" applyFill="1" applyBorder="1" applyAlignment="1" applyProtection="1">
      <alignment horizontal="center" vertical="center"/>
      <protection hidden="1"/>
    </xf>
    <xf numFmtId="176" fontId="31" fillId="35" borderId="11" xfId="44" applyNumberFormat="1" applyFont="1" applyFill="1" applyBorder="1" applyAlignment="1" applyProtection="1">
      <alignment horizontal="center" vertical="center" shrinkToFit="1"/>
      <protection hidden="1"/>
    </xf>
    <xf numFmtId="176" fontId="31" fillId="35" borderId="21" xfId="44" applyNumberFormat="1" applyFont="1" applyFill="1" applyBorder="1" applyAlignment="1" applyProtection="1">
      <alignment horizontal="center" vertical="center" shrinkToFit="1"/>
      <protection hidden="1"/>
    </xf>
    <xf numFmtId="0" fontId="0" fillId="34" borderId="10" xfId="0" applyFill="1" applyBorder="1" applyAlignment="1">
      <alignment horizontal="center"/>
    </xf>
    <xf numFmtId="0" fontId="3" fillId="35" borderId="24" xfId="59" applyFont="1" applyFill="1" applyBorder="1" applyAlignment="1" applyProtection="1">
      <alignment horizontal="center" vertical="center" wrapText="1"/>
      <protection hidden="1"/>
    </xf>
    <xf numFmtId="0" fontId="3" fillId="35" borderId="30" xfId="59" applyFont="1" applyFill="1" applyBorder="1" applyAlignment="1" applyProtection="1">
      <alignment horizontal="center" vertical="center" wrapText="1"/>
      <protection hidden="1"/>
    </xf>
    <xf numFmtId="0" fontId="3" fillId="35" borderId="13" xfId="59" applyFont="1" applyFill="1" applyBorder="1" applyAlignment="1" applyProtection="1">
      <alignment horizontal="center" vertical="center" wrapText="1"/>
      <protection hidden="1"/>
    </xf>
    <xf numFmtId="0" fontId="97" fillId="35" borderId="30" xfId="44" applyNumberFormat="1" applyFont="1" applyFill="1" applyBorder="1" applyAlignment="1" applyProtection="1">
      <alignment vertical="center" shrinkToFit="1"/>
      <protection hidden="1"/>
    </xf>
    <xf numFmtId="0" fontId="97" fillId="35" borderId="13" xfId="44" applyNumberFormat="1" applyFont="1" applyFill="1" applyBorder="1" applyAlignment="1" applyProtection="1">
      <alignment vertical="center" shrinkToFit="1"/>
      <protection hidden="1"/>
    </xf>
    <xf numFmtId="0" fontId="39" fillId="34" borderId="10" xfId="59" applyFont="1" applyFill="1" applyBorder="1" applyAlignment="1" applyProtection="1">
      <alignment horizontal="center" vertical="center"/>
      <protection hidden="1"/>
    </xf>
    <xf numFmtId="176" fontId="31" fillId="35" borderId="11" xfId="59" applyNumberFormat="1" applyFont="1" applyFill="1" applyBorder="1" applyAlignment="1" applyProtection="1">
      <alignment horizontal="center" vertical="center" shrinkToFit="1"/>
      <protection hidden="1"/>
    </xf>
    <xf numFmtId="0" fontId="31" fillId="35" borderId="11" xfId="59" applyFont="1" applyFill="1" applyBorder="1" applyAlignment="1" applyProtection="1">
      <alignment horizontal="center" vertical="center" shrinkToFit="1"/>
      <protection hidden="1"/>
    </xf>
    <xf numFmtId="0" fontId="31" fillId="35" borderId="21" xfId="59" applyFont="1" applyFill="1" applyBorder="1" applyAlignment="1" applyProtection="1">
      <alignment horizontal="center" vertical="center" shrinkToFit="1"/>
      <protection hidden="1"/>
    </xf>
    <xf numFmtId="43" fontId="0" fillId="34" borderId="0" xfId="44" applyNumberFormat="1" applyFont="1" applyFill="1" applyBorder="1" applyAlignment="1" applyProtection="1">
      <alignment horizontal="right" vertical="center"/>
      <protection hidden="1"/>
    </xf>
    <xf numFmtId="0" fontId="30" fillId="34" borderId="10" xfId="59" applyFont="1" applyFill="1" applyBorder="1" applyAlignment="1" applyProtection="1">
      <alignment horizontal="center" vertical="center"/>
      <protection locked="0"/>
    </xf>
    <xf numFmtId="0" fontId="29" fillId="34" borderId="10" xfId="59" applyFont="1" applyFill="1" applyBorder="1" applyAlignment="1" applyProtection="1">
      <alignment horizontal="center" vertical="center" wrapText="1"/>
      <protection hidden="1"/>
    </xf>
    <xf numFmtId="176" fontId="18" fillId="35" borderId="30" xfId="44" applyNumberFormat="1" applyFont="1" applyFill="1" applyBorder="1" applyAlignment="1" applyProtection="1">
      <alignment horizontal="center" vertical="center" shrinkToFit="1"/>
      <protection hidden="1"/>
    </xf>
    <xf numFmtId="176" fontId="18" fillId="35" borderId="13" xfId="44" applyNumberFormat="1" applyFont="1" applyFill="1" applyBorder="1" applyAlignment="1" applyProtection="1">
      <alignment horizontal="center" vertical="center" shrinkToFit="1"/>
      <protection hidden="1"/>
    </xf>
    <xf numFmtId="14" fontId="4" fillId="35" borderId="37" xfId="59" applyNumberFormat="1" applyFont="1" applyFill="1" applyBorder="1" applyAlignment="1" applyProtection="1">
      <alignment horizontal="center" vertical="center"/>
      <protection hidden="1"/>
    </xf>
    <xf numFmtId="14" fontId="4" fillId="35" borderId="41" xfId="59" applyNumberFormat="1" applyFont="1" applyFill="1" applyBorder="1" applyAlignment="1" applyProtection="1">
      <alignment horizontal="center" vertical="center"/>
      <protection hidden="1"/>
    </xf>
    <xf numFmtId="176" fontId="4" fillId="35" borderId="42" xfId="44" applyNumberFormat="1" applyFont="1" applyFill="1" applyBorder="1" applyAlignment="1" applyProtection="1">
      <alignment horizontal="center" vertical="center"/>
      <protection hidden="1"/>
    </xf>
    <xf numFmtId="0" fontId="30" fillId="34" borderId="43" xfId="59" applyFont="1" applyFill="1" applyBorder="1" applyAlignment="1" applyProtection="1">
      <alignment horizontal="center" vertical="center"/>
      <protection hidden="1"/>
    </xf>
    <xf numFmtId="0" fontId="30" fillId="34" borderId="27" xfId="59" applyFont="1" applyFill="1" applyBorder="1" applyAlignment="1" applyProtection="1">
      <alignment horizontal="center" vertical="center"/>
      <protection hidden="1"/>
    </xf>
    <xf numFmtId="0" fontId="0" fillId="34" borderId="17" xfId="59" applyFont="1" applyFill="1" applyBorder="1" applyAlignment="1" applyProtection="1">
      <alignment horizontal="left" vertical="center"/>
      <protection hidden="1"/>
    </xf>
    <xf numFmtId="0" fontId="4" fillId="34" borderId="43" xfId="59" applyFont="1" applyFill="1" applyBorder="1" applyAlignment="1" applyProtection="1">
      <alignment horizontal="center" vertical="center"/>
      <protection hidden="1"/>
    </xf>
    <xf numFmtId="0" fontId="4" fillId="34" borderId="27" xfId="59" applyFont="1" applyFill="1" applyBorder="1" applyAlignment="1" applyProtection="1">
      <alignment horizontal="center" vertical="center"/>
      <protection hidden="1"/>
    </xf>
    <xf numFmtId="0" fontId="4" fillId="34" borderId="44" xfId="59" applyFont="1" applyFill="1" applyBorder="1" applyAlignment="1" applyProtection="1">
      <alignment horizontal="center" vertical="center"/>
      <protection hidden="1"/>
    </xf>
    <xf numFmtId="0" fontId="38" fillId="34" borderId="16" xfId="59" applyFont="1" applyFill="1" applyBorder="1" applyAlignment="1" applyProtection="1">
      <alignment horizontal="center" vertical="center"/>
      <protection hidden="1"/>
    </xf>
    <xf numFmtId="0" fontId="38" fillId="34" borderId="0" xfId="59" applyFont="1" applyFill="1" applyBorder="1" applyAlignment="1" applyProtection="1">
      <alignment horizontal="center" vertical="center"/>
      <protection hidden="1"/>
    </xf>
    <xf numFmtId="176" fontId="37" fillId="35" borderId="11" xfId="59" applyNumberFormat="1" applyFont="1" applyFill="1" applyBorder="1" applyAlignment="1" applyProtection="1">
      <alignment horizontal="left" vertical="center" shrinkToFit="1"/>
      <protection hidden="1"/>
    </xf>
    <xf numFmtId="0" fontId="37" fillId="35" borderId="11" xfId="59" applyFont="1" applyFill="1" applyBorder="1" applyAlignment="1" applyProtection="1">
      <alignment horizontal="left" vertical="center" shrinkToFit="1"/>
      <protection hidden="1"/>
    </xf>
    <xf numFmtId="0" fontId="3" fillId="35" borderId="24" xfId="59" applyFont="1" applyFill="1" applyBorder="1" applyAlignment="1" applyProtection="1">
      <alignment horizontal="left" vertical="center"/>
      <protection hidden="1"/>
    </xf>
    <xf numFmtId="0" fontId="3" fillId="35" borderId="30" xfId="59" applyFont="1" applyFill="1" applyBorder="1" applyAlignment="1" applyProtection="1">
      <alignment horizontal="left" vertical="center"/>
      <protection hidden="1"/>
    </xf>
    <xf numFmtId="0" fontId="30" fillId="34" borderId="36" xfId="59" applyFont="1" applyFill="1" applyBorder="1" applyAlignment="1" applyProtection="1">
      <alignment horizontal="center" vertical="center"/>
      <protection hidden="1"/>
    </xf>
    <xf numFmtId="176" fontId="37" fillId="35" borderId="11" xfId="59" applyNumberFormat="1" applyFont="1" applyFill="1" applyBorder="1" applyAlignment="1" applyProtection="1">
      <alignment horizontal="center" vertical="center"/>
      <protection hidden="1"/>
    </xf>
    <xf numFmtId="176" fontId="37" fillId="35" borderId="21" xfId="59" applyNumberFormat="1" applyFont="1" applyFill="1" applyBorder="1" applyAlignment="1" applyProtection="1">
      <alignment horizontal="center" vertical="center"/>
      <protection hidden="1"/>
    </xf>
    <xf numFmtId="0" fontId="0" fillId="34" borderId="10" xfId="59" applyFont="1" applyFill="1" applyBorder="1" applyAlignment="1" applyProtection="1">
      <alignment horizontal="center" vertical="center"/>
      <protection hidden="1"/>
    </xf>
    <xf numFmtId="1" fontId="4" fillId="35" borderId="33" xfId="59" applyNumberFormat="1" applyFont="1" applyFill="1" applyBorder="1" applyAlignment="1" applyProtection="1">
      <alignment horizontal="center" vertical="center"/>
      <protection hidden="1"/>
    </xf>
    <xf numFmtId="1" fontId="4" fillId="35" borderId="34" xfId="59" applyNumberFormat="1" applyFont="1" applyFill="1" applyBorder="1" applyAlignment="1" applyProtection="1">
      <alignment horizontal="center" vertical="center"/>
      <protection hidden="1"/>
    </xf>
    <xf numFmtId="1" fontId="4" fillId="35" borderId="42" xfId="59" applyNumberFormat="1" applyFont="1" applyFill="1" applyBorder="1" applyAlignment="1" applyProtection="1">
      <alignment horizontal="center" vertical="center"/>
      <protection hidden="1"/>
    </xf>
    <xf numFmtId="0" fontId="4" fillId="34" borderId="25" xfId="59" applyFont="1" applyFill="1" applyBorder="1" applyAlignment="1" applyProtection="1">
      <alignment horizontal="center" vertical="center" wrapText="1"/>
      <protection hidden="1"/>
    </xf>
    <xf numFmtId="0" fontId="4" fillId="34" borderId="26" xfId="59" applyFont="1" applyFill="1" applyBorder="1" applyAlignment="1" applyProtection="1">
      <alignment horizontal="center" vertical="center" wrapText="1"/>
      <protection hidden="1"/>
    </xf>
    <xf numFmtId="0" fontId="4" fillId="34" borderId="39" xfId="59" applyFont="1" applyFill="1" applyBorder="1" applyAlignment="1" applyProtection="1">
      <alignment horizontal="center" vertical="center" wrapText="1"/>
      <protection hidden="1"/>
    </xf>
    <xf numFmtId="0" fontId="30" fillId="34" borderId="32" xfId="59" applyFont="1" applyFill="1" applyBorder="1" applyAlignment="1" applyProtection="1">
      <alignment horizontal="center" vertical="center"/>
      <protection hidden="1"/>
    </xf>
    <xf numFmtId="0" fontId="30" fillId="34" borderId="19" xfId="59" applyFont="1" applyFill="1" applyBorder="1" applyAlignment="1" applyProtection="1">
      <alignment horizontal="center" vertical="center"/>
      <protection hidden="1"/>
    </xf>
    <xf numFmtId="0" fontId="0" fillId="35" borderId="24" xfId="59" applyFont="1" applyFill="1" applyBorder="1" applyAlignment="1" applyProtection="1">
      <alignment horizontal="left" vertical="center" wrapText="1"/>
      <protection hidden="1"/>
    </xf>
    <xf numFmtId="0" fontId="0" fillId="35" borderId="30" xfId="59" applyFont="1" applyFill="1" applyBorder="1" applyAlignment="1" applyProtection="1">
      <alignment horizontal="left" vertical="center" wrapText="1"/>
      <protection hidden="1"/>
    </xf>
    <xf numFmtId="0" fontId="37" fillId="35" borderId="11" xfId="59" applyFont="1" applyFill="1" applyBorder="1" applyAlignment="1" applyProtection="1">
      <alignment horizontal="center" vertical="center"/>
      <protection hidden="1"/>
    </xf>
    <xf numFmtId="0" fontId="37" fillId="35" borderId="21" xfId="59" applyFont="1" applyFill="1" applyBorder="1" applyAlignment="1" applyProtection="1">
      <alignment horizontal="center" vertical="center"/>
      <protection hidden="1"/>
    </xf>
    <xf numFmtId="176" fontId="31" fillId="35" borderId="11" xfId="44" applyNumberFormat="1" applyFont="1" applyFill="1" applyBorder="1" applyAlignment="1" applyProtection="1">
      <alignment horizontal="center" vertical="center"/>
      <protection hidden="1"/>
    </xf>
    <xf numFmtId="176" fontId="31" fillId="35" borderId="21" xfId="44" applyNumberFormat="1" applyFont="1" applyFill="1" applyBorder="1" applyAlignment="1" applyProtection="1">
      <alignment horizontal="center" vertical="center"/>
      <protection hidden="1"/>
    </xf>
    <xf numFmtId="0" fontId="30" fillId="34" borderId="45" xfId="59" applyFont="1" applyFill="1" applyBorder="1" applyAlignment="1" applyProtection="1">
      <alignment horizontal="center" vertical="center" shrinkToFit="1"/>
      <protection hidden="1"/>
    </xf>
    <xf numFmtId="0" fontId="30" fillId="34" borderId="34" xfId="59" applyFont="1" applyFill="1" applyBorder="1" applyAlignment="1" applyProtection="1">
      <alignment horizontal="center" vertical="center" shrinkToFit="1"/>
      <protection hidden="1"/>
    </xf>
    <xf numFmtId="0" fontId="30" fillId="34" borderId="42" xfId="59" applyFont="1" applyFill="1" applyBorder="1" applyAlignment="1" applyProtection="1">
      <alignment horizontal="center" vertical="center" shrinkToFit="1"/>
      <protection hidden="1"/>
    </xf>
    <xf numFmtId="0" fontId="30" fillId="34" borderId="17" xfId="59" applyFont="1" applyFill="1" applyBorder="1" applyAlignment="1" applyProtection="1">
      <alignment horizontal="left" vertical="center"/>
      <protection hidden="1"/>
    </xf>
    <xf numFmtId="0" fontId="30" fillId="34" borderId="15" xfId="59" applyFont="1" applyFill="1" applyBorder="1" applyAlignment="1" applyProtection="1">
      <alignment horizontal="left" vertical="center"/>
      <protection hidden="1"/>
    </xf>
    <xf numFmtId="0" fontId="30" fillId="34" borderId="18" xfId="59" applyFont="1" applyFill="1" applyBorder="1" applyAlignment="1" applyProtection="1">
      <alignment horizontal="left" vertical="center"/>
      <protection hidden="1"/>
    </xf>
    <xf numFmtId="0" fontId="40" fillId="34" borderId="16" xfId="59" applyFont="1" applyFill="1" applyBorder="1" applyAlignment="1" applyProtection="1">
      <alignment horizontal="center" vertical="center"/>
      <protection hidden="1"/>
    </xf>
    <xf numFmtId="0" fontId="40" fillId="34" borderId="0" xfId="59" applyFont="1" applyFill="1" applyBorder="1" applyAlignment="1" applyProtection="1">
      <alignment horizontal="center" vertical="center"/>
      <protection hidden="1"/>
    </xf>
    <xf numFmtId="0" fontId="40" fillId="34" borderId="19" xfId="59" applyFont="1" applyFill="1" applyBorder="1" applyAlignment="1" applyProtection="1">
      <alignment horizontal="center" vertical="center"/>
      <protection hidden="1"/>
    </xf>
    <xf numFmtId="0" fontId="34" fillId="34" borderId="0" xfId="59" applyFont="1" applyFill="1" applyBorder="1" applyAlignment="1" applyProtection="1">
      <alignment vertical="top" wrapText="1"/>
      <protection hidden="1"/>
    </xf>
    <xf numFmtId="176" fontId="0" fillId="35" borderId="0" xfId="44" applyNumberFormat="1" applyFont="1" applyFill="1" applyBorder="1" applyAlignment="1" applyProtection="1">
      <alignment horizontal="center" vertical="center"/>
      <protection hidden="1"/>
    </xf>
    <xf numFmtId="0" fontId="3" fillId="35" borderId="20" xfId="59" applyFont="1" applyFill="1" applyBorder="1" applyAlignment="1" applyProtection="1">
      <alignment horizontal="center" vertical="center"/>
      <protection hidden="1"/>
    </xf>
    <xf numFmtId="0" fontId="3" fillId="35" borderId="11" xfId="59" applyFont="1" applyFill="1" applyBorder="1" applyAlignment="1" applyProtection="1">
      <alignment horizontal="center" vertical="center"/>
      <protection hidden="1"/>
    </xf>
    <xf numFmtId="0" fontId="2" fillId="35" borderId="20" xfId="59" applyFont="1" applyFill="1" applyBorder="1" applyAlignment="1" applyProtection="1">
      <alignment horizontal="center" vertical="center"/>
      <protection hidden="1"/>
    </xf>
    <xf numFmtId="0" fontId="2" fillId="35" borderId="11" xfId="59" applyFont="1" applyFill="1" applyBorder="1" applyAlignment="1" applyProtection="1">
      <alignment horizontal="center" vertical="center"/>
      <protection hidden="1"/>
    </xf>
    <xf numFmtId="176" fontId="37" fillId="35" borderId="11" xfId="44" applyNumberFormat="1" applyFont="1" applyFill="1" applyBorder="1" applyAlignment="1" applyProtection="1">
      <alignment horizontal="center" vertical="center" shrinkToFit="1"/>
      <protection hidden="1"/>
    </xf>
    <xf numFmtId="176" fontId="37" fillId="35" borderId="21" xfId="44" applyNumberFormat="1" applyFont="1" applyFill="1" applyBorder="1" applyAlignment="1" applyProtection="1">
      <alignment horizontal="center" vertical="center" shrinkToFit="1"/>
      <protection hidden="1"/>
    </xf>
    <xf numFmtId="175" fontId="2" fillId="34" borderId="0" xfId="59" applyNumberFormat="1" applyFont="1" applyFill="1" applyBorder="1" applyAlignment="1" applyProtection="1">
      <alignment horizontal="center" vertical="center"/>
      <protection hidden="1"/>
    </xf>
    <xf numFmtId="176" fontId="36" fillId="35" borderId="11" xfId="44" applyNumberFormat="1" applyFont="1" applyFill="1" applyBorder="1" applyAlignment="1" applyProtection="1">
      <alignment horizontal="center" vertical="center"/>
      <protection hidden="1"/>
    </xf>
    <xf numFmtId="176" fontId="36" fillId="35" borderId="21" xfId="44" applyNumberFormat="1" applyFont="1" applyFill="1" applyBorder="1" applyAlignment="1" applyProtection="1">
      <alignment horizontal="center" vertical="center"/>
      <protection hidden="1"/>
    </xf>
    <xf numFmtId="3" fontId="30" fillId="35" borderId="11" xfId="0" applyNumberFormat="1" applyFont="1" applyFill="1" applyBorder="1" applyAlignment="1">
      <alignment horizontal="center" vertical="center"/>
    </xf>
    <xf numFmtId="0" fontId="30" fillId="35" borderId="11" xfId="0" applyFont="1" applyFill="1" applyBorder="1" applyAlignment="1">
      <alignment horizontal="center" vertical="center"/>
    </xf>
    <xf numFmtId="0" fontId="30" fillId="34" borderId="22" xfId="59" applyFont="1" applyFill="1" applyBorder="1" applyAlignment="1" applyProtection="1">
      <alignment horizontal="left" vertical="center"/>
      <protection hidden="1"/>
    </xf>
    <xf numFmtId="0" fontId="30" fillId="34" borderId="29" xfId="59" applyFont="1" applyFill="1" applyBorder="1" applyAlignment="1" applyProtection="1">
      <alignment horizontal="left" vertical="center"/>
      <protection hidden="1"/>
    </xf>
    <xf numFmtId="0" fontId="30" fillId="35" borderId="24" xfId="59" applyFont="1" applyFill="1" applyBorder="1" applyAlignment="1" applyProtection="1">
      <alignment horizontal="center" vertical="center" shrinkToFit="1"/>
      <protection hidden="1"/>
    </xf>
    <xf numFmtId="0" fontId="30" fillId="35" borderId="30" xfId="59" applyFont="1" applyFill="1" applyBorder="1" applyAlignment="1" applyProtection="1">
      <alignment horizontal="center" vertical="center" shrinkToFit="1"/>
      <protection hidden="1"/>
    </xf>
    <xf numFmtId="0" fontId="30" fillId="35" borderId="13" xfId="59" applyFont="1" applyFill="1" applyBorder="1" applyAlignment="1" applyProtection="1">
      <alignment horizontal="center" vertical="center" shrinkToFit="1"/>
      <protection hidden="1"/>
    </xf>
    <xf numFmtId="0" fontId="18" fillId="34" borderId="12" xfId="59" applyFont="1" applyFill="1" applyBorder="1" applyAlignment="1" applyProtection="1">
      <alignment horizontal="center" vertical="center"/>
      <protection hidden="1"/>
    </xf>
    <xf numFmtId="0" fontId="30" fillId="34" borderId="46" xfId="59" applyFont="1" applyFill="1" applyBorder="1" applyAlignment="1" applyProtection="1">
      <alignment horizontal="center" vertical="center"/>
      <protection hidden="1"/>
    </xf>
    <xf numFmtId="0" fontId="30" fillId="34" borderId="47" xfId="59" applyFont="1" applyFill="1" applyBorder="1" applyAlignment="1" applyProtection="1">
      <alignment horizontal="center" vertical="center"/>
      <protection hidden="1"/>
    </xf>
    <xf numFmtId="0" fontId="30" fillId="34" borderId="48" xfId="59" applyFont="1" applyFill="1" applyBorder="1" applyAlignment="1" applyProtection="1">
      <alignment horizontal="center" vertical="center"/>
      <protection hidden="1"/>
    </xf>
    <xf numFmtId="0" fontId="4" fillId="35" borderId="49" xfId="59" applyFont="1" applyFill="1" applyBorder="1" applyAlignment="1" applyProtection="1">
      <alignment horizontal="center" vertical="center"/>
      <protection hidden="1"/>
    </xf>
    <xf numFmtId="0" fontId="4" fillId="35" borderId="30" xfId="59" applyFont="1" applyFill="1" applyBorder="1" applyAlignment="1" applyProtection="1">
      <alignment horizontal="center" vertical="center"/>
      <protection hidden="1"/>
    </xf>
    <xf numFmtId="0" fontId="4" fillId="35" borderId="50" xfId="59" applyFont="1" applyFill="1" applyBorder="1" applyAlignment="1" applyProtection="1">
      <alignment horizontal="center" vertical="center"/>
      <protection hidden="1"/>
    </xf>
    <xf numFmtId="0" fontId="30" fillId="34" borderId="51" xfId="59" applyFont="1" applyFill="1" applyBorder="1" applyAlignment="1" applyProtection="1">
      <alignment horizontal="center" vertical="center"/>
      <protection hidden="1"/>
    </xf>
    <xf numFmtId="0" fontId="30" fillId="34" borderId="52" xfId="59" applyFont="1" applyFill="1" applyBorder="1" applyAlignment="1" applyProtection="1">
      <alignment horizontal="center" vertical="center"/>
      <protection hidden="1"/>
    </xf>
    <xf numFmtId="0" fontId="30" fillId="34" borderId="53" xfId="59" applyFont="1" applyFill="1" applyBorder="1" applyAlignment="1" applyProtection="1">
      <alignment horizontal="center" vertical="center"/>
      <protection hidden="1"/>
    </xf>
    <xf numFmtId="0" fontId="4" fillId="35" borderId="20" xfId="59" applyFont="1" applyFill="1" applyBorder="1" applyAlignment="1" applyProtection="1">
      <alignment horizontal="center" vertical="center" wrapText="1"/>
      <protection hidden="1"/>
    </xf>
    <xf numFmtId="0" fontId="4" fillId="35" borderId="11" xfId="59" applyFont="1" applyFill="1" applyBorder="1" applyAlignment="1" applyProtection="1">
      <alignment horizontal="center" vertical="center" wrapText="1"/>
      <protection hidden="1"/>
    </xf>
    <xf numFmtId="0" fontId="4" fillId="35" borderId="21" xfId="59" applyFont="1" applyFill="1" applyBorder="1" applyAlignment="1" applyProtection="1">
      <alignment horizontal="center" vertical="center" wrapText="1"/>
      <protection hidden="1"/>
    </xf>
    <xf numFmtId="0" fontId="4" fillId="35" borderId="26" xfId="59" applyFont="1" applyFill="1" applyBorder="1" applyAlignment="1" applyProtection="1">
      <alignment horizontal="center" vertical="center"/>
      <protection hidden="1"/>
    </xf>
    <xf numFmtId="0" fontId="4" fillId="35" borderId="54" xfId="59" applyFont="1" applyFill="1" applyBorder="1" applyAlignment="1" applyProtection="1">
      <alignment horizontal="center" vertical="center"/>
      <protection hidden="1"/>
    </xf>
    <xf numFmtId="0" fontId="4" fillId="35" borderId="29" xfId="59" applyFont="1" applyFill="1" applyBorder="1" applyAlignment="1" applyProtection="1">
      <alignment horizontal="center" vertical="center"/>
      <protection hidden="1"/>
    </xf>
    <xf numFmtId="0" fontId="4" fillId="35" borderId="28" xfId="59" applyFont="1" applyFill="1" applyBorder="1" applyAlignment="1" applyProtection="1">
      <alignment horizontal="center" vertical="center"/>
      <protection hidden="1"/>
    </xf>
    <xf numFmtId="0" fontId="4" fillId="34" borderId="10" xfId="59" applyFont="1" applyFill="1" applyBorder="1" applyAlignment="1" applyProtection="1">
      <alignment horizontal="center" vertical="center"/>
      <protection hidden="1"/>
    </xf>
    <xf numFmtId="0" fontId="30" fillId="34" borderId="17" xfId="59" applyFont="1" applyFill="1" applyBorder="1" applyAlignment="1" applyProtection="1">
      <alignment horizontal="center" vertical="center" wrapText="1"/>
      <protection hidden="1"/>
    </xf>
    <xf numFmtId="0" fontId="30" fillId="34" borderId="15" xfId="59" applyFont="1" applyFill="1" applyBorder="1" applyAlignment="1" applyProtection="1">
      <alignment horizontal="center" vertical="center" wrapText="1"/>
      <protection hidden="1"/>
    </xf>
    <xf numFmtId="0" fontId="30" fillId="34" borderId="20" xfId="59" applyFont="1" applyFill="1" applyBorder="1" applyAlignment="1" applyProtection="1">
      <alignment horizontal="center" vertical="center" wrapText="1"/>
      <protection hidden="1"/>
    </xf>
    <xf numFmtId="0" fontId="30" fillId="34" borderId="11" xfId="59" applyFont="1" applyFill="1" applyBorder="1" applyAlignment="1" applyProtection="1">
      <alignment horizontal="center" vertical="center" wrapText="1"/>
      <protection hidden="1"/>
    </xf>
    <xf numFmtId="0" fontId="0" fillId="34" borderId="45" xfId="59" applyFont="1" applyFill="1" applyBorder="1" applyAlignment="1" applyProtection="1">
      <alignment horizontal="center" vertical="center"/>
      <protection hidden="1"/>
    </xf>
    <xf numFmtId="0" fontId="0" fillId="34" borderId="34" xfId="59" applyFont="1" applyFill="1" applyBorder="1" applyAlignment="1" applyProtection="1">
      <alignment horizontal="center" vertical="center"/>
      <protection hidden="1"/>
    </xf>
    <xf numFmtId="0" fontId="0" fillId="34" borderId="42" xfId="59" applyFont="1" applyFill="1" applyBorder="1" applyAlignment="1" applyProtection="1">
      <alignment horizontal="center" vertical="center"/>
      <protection hidden="1"/>
    </xf>
    <xf numFmtId="0" fontId="0" fillId="34" borderId="24" xfId="59" applyFont="1" applyFill="1" applyBorder="1" applyAlignment="1" applyProtection="1">
      <alignment horizontal="center" vertical="center" wrapText="1"/>
      <protection hidden="1"/>
    </xf>
    <xf numFmtId="0" fontId="0" fillId="34" borderId="30" xfId="59" applyFont="1" applyFill="1" applyBorder="1" applyAlignment="1" applyProtection="1">
      <alignment horizontal="center" vertical="center" wrapText="1"/>
      <protection hidden="1"/>
    </xf>
    <xf numFmtId="0" fontId="0" fillId="34" borderId="13" xfId="59" applyFont="1" applyFill="1" applyBorder="1" applyAlignment="1" applyProtection="1">
      <alignment horizontal="center" vertical="center" wrapText="1"/>
      <protection hidden="1"/>
    </xf>
    <xf numFmtId="0" fontId="98" fillId="45" borderId="24" xfId="58" applyFont="1" applyFill="1" applyBorder="1" applyAlignment="1" applyProtection="1">
      <alignment vertical="top" wrapText="1"/>
      <protection hidden="1"/>
    </xf>
    <xf numFmtId="0" fontId="98" fillId="45" borderId="30" xfId="58" applyFont="1" applyFill="1" applyBorder="1" applyAlignment="1" applyProtection="1">
      <alignment vertical="top" wrapText="1"/>
      <protection hidden="1"/>
    </xf>
    <xf numFmtId="0" fontId="98" fillId="45" borderId="13" xfId="58" applyFont="1" applyFill="1" applyBorder="1" applyAlignment="1" applyProtection="1">
      <alignment vertical="top" wrapText="1"/>
      <protection hidden="1"/>
    </xf>
    <xf numFmtId="175" fontId="4" fillId="35" borderId="20" xfId="59" applyNumberFormat="1" applyFont="1" applyFill="1" applyBorder="1" applyAlignment="1" applyProtection="1">
      <alignment horizontal="left" vertical="center"/>
      <protection hidden="1"/>
    </xf>
    <xf numFmtId="175" fontId="4" fillId="35" borderId="11" xfId="59" applyNumberFormat="1" applyFont="1" applyFill="1" applyBorder="1" applyAlignment="1" applyProtection="1">
      <alignment horizontal="left" vertical="center"/>
      <protection hidden="1"/>
    </xf>
    <xf numFmtId="175" fontId="4" fillId="35" borderId="21" xfId="59" applyNumberFormat="1" applyFont="1" applyFill="1" applyBorder="1" applyAlignment="1" applyProtection="1">
      <alignment horizontal="left" vertical="center"/>
      <protection hidden="1"/>
    </xf>
    <xf numFmtId="0" fontId="2" fillId="34" borderId="14" xfId="59" applyFont="1" applyFill="1" applyBorder="1" applyAlignment="1" applyProtection="1">
      <alignment horizontal="left" vertical="center"/>
      <protection hidden="1"/>
    </xf>
    <xf numFmtId="0" fontId="2" fillId="34" borderId="20" xfId="59" applyFont="1" applyFill="1" applyBorder="1" applyAlignment="1" applyProtection="1">
      <alignment horizontal="left" vertical="center"/>
      <protection hidden="1"/>
    </xf>
    <xf numFmtId="175" fontId="3" fillId="35" borderId="20" xfId="59" applyNumberFormat="1" applyFont="1" applyFill="1" applyBorder="1" applyAlignment="1" applyProtection="1">
      <alignment horizontal="center" vertical="center"/>
      <protection hidden="1"/>
    </xf>
    <xf numFmtId="175" fontId="3" fillId="35" borderId="11" xfId="59" applyNumberFormat="1" applyFont="1" applyFill="1" applyBorder="1" applyAlignment="1" applyProtection="1">
      <alignment horizontal="center" vertical="center"/>
      <protection hidden="1"/>
    </xf>
    <xf numFmtId="175" fontId="3" fillId="35" borderId="21" xfId="59" applyNumberFormat="1" applyFont="1" applyFill="1" applyBorder="1" applyAlignment="1" applyProtection="1">
      <alignment horizontal="center" vertical="center"/>
      <protection hidden="1"/>
    </xf>
    <xf numFmtId="3" fontId="4" fillId="45" borderId="24" xfId="59" applyNumberFormat="1" applyFont="1" applyFill="1" applyBorder="1" applyAlignment="1" applyProtection="1">
      <alignment horizontal="center" vertical="center"/>
      <protection/>
    </xf>
    <xf numFmtId="3" fontId="4" fillId="45" borderId="30" xfId="59" applyNumberFormat="1" applyFont="1" applyFill="1" applyBorder="1" applyAlignment="1" applyProtection="1">
      <alignment horizontal="center" vertical="center"/>
      <protection/>
    </xf>
    <xf numFmtId="3" fontId="4" fillId="45" borderId="13" xfId="59" applyNumberFormat="1" applyFont="1" applyFill="1" applyBorder="1" applyAlignment="1" applyProtection="1">
      <alignment horizontal="center" vertical="center"/>
      <protection/>
    </xf>
    <xf numFmtId="0" fontId="30" fillId="34" borderId="10" xfId="0" applyFont="1" applyFill="1" applyBorder="1" applyAlignment="1">
      <alignment horizontal="center"/>
    </xf>
    <xf numFmtId="0" fontId="0" fillId="34" borderId="17" xfId="59" applyFont="1" applyFill="1" applyBorder="1" applyAlignment="1" applyProtection="1">
      <alignment horizontal="center" vertical="center"/>
      <protection hidden="1"/>
    </xf>
    <xf numFmtId="0" fontId="46" fillId="47" borderId="0" xfId="0" applyNumberFormat="1" applyFont="1" applyFill="1" applyAlignment="1">
      <alignment horizontal="left" vertical="top" wrapText="1"/>
    </xf>
    <xf numFmtId="0" fontId="44" fillId="48" borderId="0" xfId="0" applyFont="1" applyFill="1" applyAlignment="1">
      <alignment horizontal="left" vertical="top" wrapText="1"/>
    </xf>
    <xf numFmtId="0" fontId="45" fillId="48" borderId="0" xfId="0" applyFont="1" applyFill="1" applyAlignment="1">
      <alignment horizontal="left" vertical="top" wrapText="1"/>
    </xf>
    <xf numFmtId="0" fontId="44" fillId="47" borderId="0" xfId="0" applyFont="1" applyFill="1" applyAlignment="1">
      <alignment horizontal="left" vertical="top" wrapText="1"/>
    </xf>
    <xf numFmtId="0" fontId="42" fillId="49" borderId="0" xfId="0" applyFont="1" applyFill="1" applyAlignment="1">
      <alignment horizontal="left" vertical="top" wrapText="1"/>
    </xf>
    <xf numFmtId="0" fontId="43" fillId="48" borderId="0" xfId="0" applyFont="1" applyFill="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msdarauli.webs.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H50"/>
  <sheetViews>
    <sheetView view="pageBreakPreview" zoomScaleSheetLayoutView="100" zoomScalePageLayoutView="0" workbookViewId="0" topLeftCell="B28">
      <selection activeCell="E57" sqref="E57"/>
    </sheetView>
  </sheetViews>
  <sheetFormatPr defaultColWidth="9.140625" defaultRowHeight="12.75"/>
  <cols>
    <col min="1" max="1" width="0" style="0" hidden="1" customWidth="1"/>
    <col min="2" max="2" width="10.28125" style="0" customWidth="1"/>
    <col min="3" max="3" width="7.57421875" style="0" customWidth="1"/>
    <col min="4" max="4" width="10.140625" style="0" customWidth="1"/>
    <col min="5" max="5" width="10.421875" style="0" customWidth="1"/>
    <col min="6" max="6" width="11.00390625" style="0" customWidth="1"/>
    <col min="7" max="7" width="10.7109375" style="0" customWidth="1"/>
    <col min="8" max="8" width="8.8515625" style="0" customWidth="1"/>
    <col min="9" max="9" width="10.57421875" style="0" customWidth="1"/>
    <col min="10" max="10" width="6.57421875" style="0" customWidth="1"/>
    <col min="11" max="11" width="11.57421875" style="0" customWidth="1"/>
    <col min="12" max="12" width="4.8515625" style="0" customWidth="1"/>
    <col min="13" max="13" width="9.8515625" style="0" bestFit="1" customWidth="1"/>
    <col min="14" max="14" width="4.7109375" style="0" customWidth="1"/>
    <col min="15" max="15" width="8.7109375" style="0" customWidth="1"/>
    <col min="16" max="16" width="7.7109375" style="0" customWidth="1"/>
    <col min="17" max="17" width="7.140625" style="0" customWidth="1"/>
    <col min="18" max="18" width="7.7109375" style="0" customWidth="1"/>
    <col min="19" max="19" width="8.00390625" style="0" customWidth="1"/>
    <col min="20" max="20" width="7.00390625" style="0" customWidth="1"/>
    <col min="21" max="21" width="11.421875" style="0" customWidth="1"/>
    <col min="22" max="22" width="5.28125" style="0" customWidth="1"/>
    <col min="23" max="23" width="9.00390625" style="0" customWidth="1"/>
    <col min="24" max="24" width="9.7109375" style="0" customWidth="1"/>
    <col min="25" max="25" width="10.7109375" style="0" customWidth="1"/>
    <col min="26" max="26" width="7.57421875" style="0" customWidth="1"/>
    <col min="27" max="27" width="8.8515625" style="0" customWidth="1"/>
    <col min="28" max="28" width="8.28125" style="0" customWidth="1"/>
    <col min="29" max="29" width="10.140625" style="0" customWidth="1"/>
    <col min="30" max="30" width="13.140625" style="0" customWidth="1"/>
    <col min="34" max="34" width="12.421875" style="0" customWidth="1"/>
  </cols>
  <sheetData>
    <row r="1" spans="3:33" ht="27.75" customHeight="1">
      <c r="C1" s="138" t="s">
        <v>57</v>
      </c>
      <c r="D1" s="280" t="s">
        <v>372</v>
      </c>
      <c r="E1" s="280"/>
      <c r="F1" s="280"/>
      <c r="G1" s="280"/>
      <c r="H1" s="280"/>
      <c r="I1" s="280"/>
      <c r="J1" s="280"/>
      <c r="K1" s="281"/>
      <c r="L1" s="271" t="s">
        <v>52</v>
      </c>
      <c r="M1" s="272"/>
      <c r="N1" s="272"/>
      <c r="O1" s="272"/>
      <c r="P1" s="16" t="s">
        <v>50</v>
      </c>
      <c r="Q1" s="255" t="s">
        <v>212</v>
      </c>
      <c r="R1" s="256"/>
      <c r="S1" s="19" t="s">
        <v>51</v>
      </c>
      <c r="T1" s="261" t="s">
        <v>213</v>
      </c>
      <c r="U1" s="262"/>
      <c r="V1" s="142"/>
      <c r="W1" s="142"/>
      <c r="X1" s="142"/>
      <c r="Y1" s="257" t="s">
        <v>62</v>
      </c>
      <c r="Z1" s="258"/>
      <c r="AA1" s="259" t="s">
        <v>370</v>
      </c>
      <c r="AB1" s="260"/>
      <c r="AF1" s="27">
        <v>1</v>
      </c>
      <c r="AG1" s="120" t="s">
        <v>272</v>
      </c>
    </row>
    <row r="2" spans="3:33" ht="21" customHeight="1">
      <c r="C2" s="139" t="s">
        <v>58</v>
      </c>
      <c r="D2" s="282" t="s">
        <v>369</v>
      </c>
      <c r="E2" s="283"/>
      <c r="F2" s="283"/>
      <c r="G2" s="283"/>
      <c r="H2" s="283"/>
      <c r="I2" s="283"/>
      <c r="J2" s="283"/>
      <c r="K2" s="284"/>
      <c r="L2" s="239"/>
      <c r="M2" s="240"/>
      <c r="N2" s="240"/>
      <c r="O2" s="240"/>
      <c r="P2" s="20" t="s">
        <v>59</v>
      </c>
      <c r="Q2" s="244" t="s">
        <v>93</v>
      </c>
      <c r="R2" s="245"/>
      <c r="S2" s="18" t="s">
        <v>60</v>
      </c>
      <c r="T2" s="244" t="s">
        <v>96</v>
      </c>
      <c r="U2" s="245"/>
      <c r="V2" s="143"/>
      <c r="W2" s="143"/>
      <c r="X2" s="143"/>
      <c r="Y2" s="268" t="s">
        <v>63</v>
      </c>
      <c r="Z2" s="269"/>
      <c r="AA2" s="241" t="s">
        <v>272</v>
      </c>
      <c r="AB2" s="241"/>
      <c r="AF2" s="27">
        <v>2</v>
      </c>
      <c r="AG2" s="120" t="s">
        <v>271</v>
      </c>
    </row>
    <row r="3" spans="4:33" ht="21" customHeight="1">
      <c r="D3" s="17"/>
      <c r="E3" s="17"/>
      <c r="F3" s="14"/>
      <c r="G3" s="14"/>
      <c r="H3" s="14"/>
      <c r="I3" s="14"/>
      <c r="J3" s="14"/>
      <c r="K3" s="14"/>
      <c r="L3" s="17"/>
      <c r="Q3" s="4"/>
      <c r="R3" s="4"/>
      <c r="T3" s="4"/>
      <c r="U3" s="4"/>
      <c r="V3" s="21"/>
      <c r="W3" s="21"/>
      <c r="X3" s="21"/>
      <c r="AF3" s="27">
        <v>3</v>
      </c>
      <c r="AG3" s="120" t="s">
        <v>273</v>
      </c>
    </row>
    <row r="4" spans="2:33" ht="37.5" customHeight="1">
      <c r="B4" s="140" t="s">
        <v>80</v>
      </c>
      <c r="C4" s="263" t="s">
        <v>373</v>
      </c>
      <c r="D4" s="263"/>
      <c r="E4" s="263"/>
      <c r="F4" s="270" t="s">
        <v>79</v>
      </c>
      <c r="G4" s="270"/>
      <c r="H4" s="270"/>
      <c r="I4" s="263" t="s">
        <v>374</v>
      </c>
      <c r="J4" s="263"/>
      <c r="K4" s="263"/>
      <c r="L4" s="263"/>
      <c r="M4" s="263"/>
      <c r="N4" s="264"/>
      <c r="O4" s="238" t="s">
        <v>323</v>
      </c>
      <c r="P4" s="238"/>
      <c r="Q4" s="242" t="s">
        <v>368</v>
      </c>
      <c r="R4" s="242"/>
      <c r="S4" s="242"/>
      <c r="T4" s="243"/>
      <c r="U4" s="238" t="s">
        <v>23</v>
      </c>
      <c r="V4" s="238"/>
      <c r="W4" s="238"/>
      <c r="X4" s="238"/>
      <c r="Y4" s="238"/>
      <c r="Z4" s="273" t="s">
        <v>371</v>
      </c>
      <c r="AA4" s="263"/>
      <c r="AB4" s="263"/>
      <c r="AC4" s="264"/>
      <c r="AD4" s="3"/>
      <c r="AG4" s="27"/>
    </row>
    <row r="5" spans="2:30" s="9" customFormat="1" ht="6" customHeight="1">
      <c r="B5" s="5"/>
      <c r="C5" s="5"/>
      <c r="D5" s="5"/>
      <c r="E5" s="5"/>
      <c r="F5" s="6"/>
      <c r="G5" s="7"/>
      <c r="H5" s="6"/>
      <c r="I5" s="7"/>
      <c r="J5" s="7"/>
      <c r="K5" s="7"/>
      <c r="L5" s="7"/>
      <c r="M5" s="7"/>
      <c r="N5" s="7"/>
      <c r="O5" s="8"/>
      <c r="P5" s="7"/>
      <c r="Q5" s="7"/>
      <c r="R5" s="7"/>
      <c r="S5" s="7"/>
      <c r="T5" s="8"/>
      <c r="U5" s="7"/>
      <c r="V5" s="7"/>
      <c r="W5" s="7"/>
      <c r="X5" s="7"/>
      <c r="Y5" s="6"/>
      <c r="Z5" s="7"/>
      <c r="AA5" s="13"/>
      <c r="AB5" s="12"/>
      <c r="AC5" s="12"/>
      <c r="AD5" s="12"/>
    </row>
    <row r="6" spans="2:34" ht="60.75" customHeight="1">
      <c r="B6" s="77" t="s">
        <v>24</v>
      </c>
      <c r="C6" s="77" t="s">
        <v>71</v>
      </c>
      <c r="D6" s="149" t="s">
        <v>70</v>
      </c>
      <c r="E6" s="77" t="s">
        <v>46</v>
      </c>
      <c r="F6" s="150" t="s">
        <v>25</v>
      </c>
      <c r="G6" s="77" t="s">
        <v>26</v>
      </c>
      <c r="H6" s="150" t="s">
        <v>47</v>
      </c>
      <c r="I6" s="141" t="s">
        <v>48</v>
      </c>
      <c r="J6" s="151" t="s">
        <v>65</v>
      </c>
      <c r="K6" s="141" t="s">
        <v>27</v>
      </c>
      <c r="L6" s="151" t="s">
        <v>66</v>
      </c>
      <c r="M6" s="77" t="s">
        <v>69</v>
      </c>
      <c r="N6" s="151" t="s">
        <v>67</v>
      </c>
      <c r="O6" s="77" t="s">
        <v>68</v>
      </c>
      <c r="P6" s="152" t="s">
        <v>53</v>
      </c>
      <c r="Q6" s="153" t="s">
        <v>54</v>
      </c>
      <c r="R6" s="150" t="s">
        <v>28</v>
      </c>
      <c r="S6" s="156" t="s">
        <v>29</v>
      </c>
      <c r="T6" s="154" t="s">
        <v>49</v>
      </c>
      <c r="U6" s="150" t="s">
        <v>30</v>
      </c>
      <c r="V6" s="151" t="s">
        <v>319</v>
      </c>
      <c r="W6" s="148" t="s">
        <v>277</v>
      </c>
      <c r="X6" s="150" t="s">
        <v>321</v>
      </c>
      <c r="Y6" s="77" t="s">
        <v>72</v>
      </c>
      <c r="Z6" s="77" t="s">
        <v>31</v>
      </c>
      <c r="AA6" s="147" t="s">
        <v>55</v>
      </c>
      <c r="AB6" s="153" t="s">
        <v>32</v>
      </c>
      <c r="AC6" s="155" t="s">
        <v>56</v>
      </c>
      <c r="AD6" s="150" t="s">
        <v>33</v>
      </c>
      <c r="AH6" s="15"/>
    </row>
    <row r="7" spans="2:30" s="11" customFormat="1" ht="5.25" customHeight="1">
      <c r="B7" s="10"/>
      <c r="C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2:34" ht="12.75" customHeight="1">
      <c r="B8" s="218" t="s">
        <v>34</v>
      </c>
      <c r="C8" s="204">
        <v>2013</v>
      </c>
      <c r="D8" s="208" t="s">
        <v>338</v>
      </c>
      <c r="E8" s="186" t="s">
        <v>343</v>
      </c>
      <c r="F8" s="203"/>
      <c r="G8" s="203"/>
      <c r="H8" s="203"/>
      <c r="I8" s="202">
        <f>F8+G8+H8</f>
        <v>0</v>
      </c>
      <c r="J8" s="203">
        <v>90</v>
      </c>
      <c r="K8" s="202">
        <f>ROUND(I8*J8/100,0)</f>
        <v>0</v>
      </c>
      <c r="L8" s="203">
        <v>10</v>
      </c>
      <c r="M8" s="202">
        <f>ROUND(I8*L8/100,0)</f>
        <v>0</v>
      </c>
      <c r="N8" s="203">
        <v>6</v>
      </c>
      <c r="O8" s="202">
        <f>ROUND(I8*N8/100,0)</f>
        <v>0</v>
      </c>
      <c r="P8" s="203"/>
      <c r="Q8" s="203"/>
      <c r="R8" s="203"/>
      <c r="S8" s="224"/>
      <c r="T8" s="203"/>
      <c r="U8" s="210">
        <f>I8+K8+M8+O8+P8+Q8+R8+S8+T8</f>
        <v>0</v>
      </c>
      <c r="V8" s="212">
        <v>0</v>
      </c>
      <c r="W8" s="210">
        <f>ROUND((I8+K8)*V8/100,0)</f>
        <v>0</v>
      </c>
      <c r="X8" s="206">
        <v>0</v>
      </c>
      <c r="Y8" s="203"/>
      <c r="Z8" s="203"/>
      <c r="AA8" s="203"/>
      <c r="AB8" s="203"/>
      <c r="AC8" s="203"/>
      <c r="AD8" s="202">
        <f>U8-((SUM(W8:AC9)))</f>
        <v>0</v>
      </c>
      <c r="AH8" s="254"/>
    </row>
    <row r="9" spans="2:34" ht="13.5" customHeight="1">
      <c r="B9" s="219"/>
      <c r="C9" s="205"/>
      <c r="D9" s="209"/>
      <c r="E9" s="187" t="s">
        <v>342</v>
      </c>
      <c r="F9" s="203"/>
      <c r="G9" s="203"/>
      <c r="H9" s="203"/>
      <c r="I9" s="202"/>
      <c r="J9" s="203"/>
      <c r="K9" s="202"/>
      <c r="L9" s="203"/>
      <c r="M9" s="202"/>
      <c r="N9" s="203"/>
      <c r="O9" s="202"/>
      <c r="P9" s="203"/>
      <c r="Q9" s="203"/>
      <c r="R9" s="203"/>
      <c r="S9" s="225"/>
      <c r="T9" s="203"/>
      <c r="U9" s="211"/>
      <c r="V9" s="213"/>
      <c r="W9" s="211"/>
      <c r="X9" s="207"/>
      <c r="Y9" s="203"/>
      <c r="Z9" s="203"/>
      <c r="AA9" s="203"/>
      <c r="AB9" s="203"/>
      <c r="AC9" s="203"/>
      <c r="AD9" s="202"/>
      <c r="AH9" s="254"/>
    </row>
    <row r="10" spans="2:34" ht="12.75" customHeight="1">
      <c r="B10" s="218" t="s">
        <v>35</v>
      </c>
      <c r="C10" s="204">
        <v>2013</v>
      </c>
      <c r="D10" s="208" t="s">
        <v>338</v>
      </c>
      <c r="E10" s="186" t="s">
        <v>344</v>
      </c>
      <c r="F10" s="203"/>
      <c r="G10" s="203"/>
      <c r="H10" s="203"/>
      <c r="I10" s="202">
        <f>F10+G10+H10</f>
        <v>0</v>
      </c>
      <c r="J10" s="203">
        <v>90</v>
      </c>
      <c r="K10" s="202">
        <f>ROUND(I10*J10/100,0)</f>
        <v>0</v>
      </c>
      <c r="L10" s="203">
        <v>10</v>
      </c>
      <c r="M10" s="202">
        <f>ROUND(I10*L10/100,0)</f>
        <v>0</v>
      </c>
      <c r="N10" s="203">
        <v>6</v>
      </c>
      <c r="O10" s="202">
        <f>ROUND(I10*N10/100,0)</f>
        <v>0</v>
      </c>
      <c r="P10" s="203"/>
      <c r="Q10" s="203"/>
      <c r="R10" s="203"/>
      <c r="S10" s="224"/>
      <c r="T10" s="203"/>
      <c r="U10" s="210">
        <f>I10+K10+M10+O10+P10+Q10+R10+S10+T10</f>
        <v>0</v>
      </c>
      <c r="V10" s="212">
        <v>0</v>
      </c>
      <c r="W10" s="210">
        <f>ROUND((I10+K10)*V10/100,0)</f>
        <v>0</v>
      </c>
      <c r="X10" s="206">
        <v>0</v>
      </c>
      <c r="Y10" s="203"/>
      <c r="Z10" s="203"/>
      <c r="AA10" s="203"/>
      <c r="AB10" s="203"/>
      <c r="AC10" s="203"/>
      <c r="AD10" s="202">
        <f>U10-((SUM(W10:AC11)))</f>
        <v>0</v>
      </c>
      <c r="AH10" s="254"/>
    </row>
    <row r="11" spans="2:34" ht="13.5" customHeight="1">
      <c r="B11" s="219"/>
      <c r="C11" s="205"/>
      <c r="D11" s="209"/>
      <c r="E11" s="199" t="s">
        <v>347</v>
      </c>
      <c r="F11" s="203"/>
      <c r="G11" s="203"/>
      <c r="H11" s="203"/>
      <c r="I11" s="202"/>
      <c r="J11" s="203"/>
      <c r="K11" s="202"/>
      <c r="L11" s="203"/>
      <c r="M11" s="202"/>
      <c r="N11" s="203"/>
      <c r="O11" s="202"/>
      <c r="P11" s="203"/>
      <c r="Q11" s="203"/>
      <c r="R11" s="203"/>
      <c r="S11" s="225"/>
      <c r="T11" s="203"/>
      <c r="U11" s="211"/>
      <c r="V11" s="213"/>
      <c r="W11" s="211"/>
      <c r="X11" s="207"/>
      <c r="Y11" s="203"/>
      <c r="Z11" s="203"/>
      <c r="AA11" s="203"/>
      <c r="AB11" s="203"/>
      <c r="AC11" s="203"/>
      <c r="AD11" s="202"/>
      <c r="AH11" s="254"/>
    </row>
    <row r="12" spans="2:34" ht="12.75" customHeight="1">
      <c r="B12" s="218" t="s">
        <v>36</v>
      </c>
      <c r="C12" s="204">
        <v>2013</v>
      </c>
      <c r="D12" s="208" t="s">
        <v>338</v>
      </c>
      <c r="E12" s="186" t="s">
        <v>345</v>
      </c>
      <c r="F12" s="203"/>
      <c r="G12" s="203"/>
      <c r="H12" s="203"/>
      <c r="I12" s="202">
        <f>F12+G12+H12</f>
        <v>0</v>
      </c>
      <c r="J12" s="203">
        <v>90</v>
      </c>
      <c r="K12" s="202">
        <f>ROUND(I12*J12/100,0)</f>
        <v>0</v>
      </c>
      <c r="L12" s="203">
        <v>10</v>
      </c>
      <c r="M12" s="202">
        <f>ROUND(I12*L12/100,0)</f>
        <v>0</v>
      </c>
      <c r="N12" s="203">
        <v>6</v>
      </c>
      <c r="O12" s="202">
        <f>ROUND(I12*N12/100,0)</f>
        <v>0</v>
      </c>
      <c r="P12" s="203"/>
      <c r="Q12" s="203"/>
      <c r="R12" s="203"/>
      <c r="S12" s="224"/>
      <c r="T12" s="203"/>
      <c r="U12" s="210">
        <f>I12+K12+M12+O12+P12+Q12+R12+S12+T12</f>
        <v>0</v>
      </c>
      <c r="V12" s="212">
        <v>0</v>
      </c>
      <c r="W12" s="210">
        <f>ROUND((I12+K12)*V12/100,0)</f>
        <v>0</v>
      </c>
      <c r="X12" s="206">
        <v>0</v>
      </c>
      <c r="Y12" s="203"/>
      <c r="Z12" s="203"/>
      <c r="AA12" s="203"/>
      <c r="AB12" s="203"/>
      <c r="AC12" s="203"/>
      <c r="AD12" s="202">
        <f>U12-((SUM(W12:AC13)))</f>
        <v>0</v>
      </c>
      <c r="AH12" s="254"/>
    </row>
    <row r="13" spans="2:34" ht="13.5" customHeight="1">
      <c r="B13" s="219"/>
      <c r="C13" s="205"/>
      <c r="D13" s="209"/>
      <c r="E13" s="199" t="s">
        <v>346</v>
      </c>
      <c r="F13" s="203"/>
      <c r="G13" s="203"/>
      <c r="H13" s="203"/>
      <c r="I13" s="202"/>
      <c r="J13" s="203"/>
      <c r="K13" s="202"/>
      <c r="L13" s="203"/>
      <c r="M13" s="202"/>
      <c r="N13" s="203"/>
      <c r="O13" s="202"/>
      <c r="P13" s="203"/>
      <c r="Q13" s="203"/>
      <c r="R13" s="203"/>
      <c r="S13" s="225"/>
      <c r="T13" s="203"/>
      <c r="U13" s="211"/>
      <c r="V13" s="213"/>
      <c r="W13" s="211"/>
      <c r="X13" s="207"/>
      <c r="Y13" s="203"/>
      <c r="Z13" s="203"/>
      <c r="AA13" s="203"/>
      <c r="AB13" s="203"/>
      <c r="AC13" s="203"/>
      <c r="AD13" s="202"/>
      <c r="AH13" s="254"/>
    </row>
    <row r="14" spans="2:34" ht="12.75" customHeight="1">
      <c r="B14" s="218" t="s">
        <v>37</v>
      </c>
      <c r="C14" s="204">
        <v>2013</v>
      </c>
      <c r="D14" s="208" t="s">
        <v>338</v>
      </c>
      <c r="E14" s="186" t="s">
        <v>348</v>
      </c>
      <c r="F14" s="203"/>
      <c r="G14" s="203"/>
      <c r="H14" s="203"/>
      <c r="I14" s="202">
        <f>F14+G14+H14</f>
        <v>0</v>
      </c>
      <c r="J14" s="203">
        <v>90</v>
      </c>
      <c r="K14" s="202">
        <f>ROUND(I14*J14/100,0)</f>
        <v>0</v>
      </c>
      <c r="L14" s="203">
        <v>10</v>
      </c>
      <c r="M14" s="202">
        <f>ROUND(I14*L14/100,0)</f>
        <v>0</v>
      </c>
      <c r="N14" s="203">
        <v>6</v>
      </c>
      <c r="O14" s="202">
        <f>ROUND(I14*N14/100,0)</f>
        <v>0</v>
      </c>
      <c r="P14" s="203"/>
      <c r="Q14" s="203"/>
      <c r="R14" s="203"/>
      <c r="S14" s="224"/>
      <c r="T14" s="203"/>
      <c r="U14" s="210">
        <f>I14+K14+M14+O14+P14+Q14+R14+S14+T14</f>
        <v>0</v>
      </c>
      <c r="V14" s="212">
        <v>0</v>
      </c>
      <c r="W14" s="210">
        <f>ROUND((I14+K14)*V14/100,0)</f>
        <v>0</v>
      </c>
      <c r="X14" s="206">
        <v>0</v>
      </c>
      <c r="Y14" s="203"/>
      <c r="Z14" s="203"/>
      <c r="AA14" s="203"/>
      <c r="AB14" s="203"/>
      <c r="AC14" s="203"/>
      <c r="AD14" s="202">
        <f>U14-((SUM(W14:AC15)))</f>
        <v>0</v>
      </c>
      <c r="AH14" s="254"/>
    </row>
    <row r="15" spans="2:34" ht="13.5" customHeight="1">
      <c r="B15" s="219"/>
      <c r="C15" s="205"/>
      <c r="D15" s="209"/>
      <c r="E15" s="199" t="s">
        <v>349</v>
      </c>
      <c r="F15" s="203"/>
      <c r="G15" s="203"/>
      <c r="H15" s="203"/>
      <c r="I15" s="202"/>
      <c r="J15" s="203"/>
      <c r="K15" s="202"/>
      <c r="L15" s="203"/>
      <c r="M15" s="202"/>
      <c r="N15" s="203"/>
      <c r="O15" s="202"/>
      <c r="P15" s="203"/>
      <c r="Q15" s="203"/>
      <c r="R15" s="203"/>
      <c r="S15" s="225"/>
      <c r="T15" s="203"/>
      <c r="U15" s="211"/>
      <c r="V15" s="213"/>
      <c r="W15" s="211"/>
      <c r="X15" s="207"/>
      <c r="Y15" s="203"/>
      <c r="Z15" s="203"/>
      <c r="AA15" s="203"/>
      <c r="AB15" s="203"/>
      <c r="AC15" s="203"/>
      <c r="AD15" s="202"/>
      <c r="AH15" s="254"/>
    </row>
    <row r="16" spans="2:34" ht="12.75" customHeight="1">
      <c r="B16" s="218" t="s">
        <v>38</v>
      </c>
      <c r="C16" s="204">
        <v>2013</v>
      </c>
      <c r="D16" s="208" t="s">
        <v>338</v>
      </c>
      <c r="E16" s="186" t="s">
        <v>350</v>
      </c>
      <c r="F16" s="203"/>
      <c r="G16" s="203"/>
      <c r="H16" s="203"/>
      <c r="I16" s="202">
        <f>F16+G16+H16</f>
        <v>0</v>
      </c>
      <c r="J16" s="203">
        <v>90</v>
      </c>
      <c r="K16" s="202">
        <f>ROUND(I16*J16/100,0)</f>
        <v>0</v>
      </c>
      <c r="L16" s="203">
        <v>10</v>
      </c>
      <c r="M16" s="202">
        <f>ROUND(I16*L16/100,0)</f>
        <v>0</v>
      </c>
      <c r="N16" s="203">
        <v>6</v>
      </c>
      <c r="O16" s="202">
        <f>ROUND(I16*N16/100,0)</f>
        <v>0</v>
      </c>
      <c r="P16" s="203"/>
      <c r="Q16" s="203"/>
      <c r="R16" s="203"/>
      <c r="S16" s="224"/>
      <c r="T16" s="203"/>
      <c r="U16" s="210">
        <f>I16+K16+M16+O16+P16+Q16+R16+S16+T16</f>
        <v>0</v>
      </c>
      <c r="V16" s="212">
        <v>0</v>
      </c>
      <c r="W16" s="210">
        <f>ROUND((I16+K16)*V16/100,0)</f>
        <v>0</v>
      </c>
      <c r="X16" s="206">
        <v>0</v>
      </c>
      <c r="Y16" s="203"/>
      <c r="Z16" s="203"/>
      <c r="AA16" s="203"/>
      <c r="AB16" s="203"/>
      <c r="AC16" s="203"/>
      <c r="AD16" s="202">
        <f>U16-((SUM(W16:AC17)))</f>
        <v>0</v>
      </c>
      <c r="AH16" s="254"/>
    </row>
    <row r="17" spans="2:34" ht="13.5" customHeight="1">
      <c r="B17" s="219"/>
      <c r="C17" s="205"/>
      <c r="D17" s="209"/>
      <c r="E17" s="199" t="s">
        <v>351</v>
      </c>
      <c r="F17" s="203"/>
      <c r="G17" s="203"/>
      <c r="H17" s="203"/>
      <c r="I17" s="202"/>
      <c r="J17" s="203"/>
      <c r="K17" s="202"/>
      <c r="L17" s="203"/>
      <c r="M17" s="202"/>
      <c r="N17" s="203"/>
      <c r="O17" s="202"/>
      <c r="P17" s="203"/>
      <c r="Q17" s="203"/>
      <c r="R17" s="203"/>
      <c r="S17" s="225"/>
      <c r="T17" s="203"/>
      <c r="U17" s="211"/>
      <c r="V17" s="213"/>
      <c r="W17" s="211"/>
      <c r="X17" s="207"/>
      <c r="Y17" s="203"/>
      <c r="Z17" s="203"/>
      <c r="AA17" s="203"/>
      <c r="AB17" s="203"/>
      <c r="AC17" s="203"/>
      <c r="AD17" s="202"/>
      <c r="AH17" s="254"/>
    </row>
    <row r="18" spans="2:34" ht="12.75" customHeight="1">
      <c r="B18" s="218" t="s">
        <v>39</v>
      </c>
      <c r="C18" s="204">
        <v>2013</v>
      </c>
      <c r="D18" s="208" t="s">
        <v>338</v>
      </c>
      <c r="E18" s="186" t="s">
        <v>352</v>
      </c>
      <c r="F18" s="203"/>
      <c r="G18" s="203"/>
      <c r="H18" s="203"/>
      <c r="I18" s="202">
        <f>F18+G18+H18</f>
        <v>0</v>
      </c>
      <c r="J18" s="203">
        <v>90</v>
      </c>
      <c r="K18" s="202">
        <f>ROUND(I18*J18/100,0)</f>
        <v>0</v>
      </c>
      <c r="L18" s="203">
        <v>10</v>
      </c>
      <c r="M18" s="202">
        <f>ROUND(I18*L18/100,0)</f>
        <v>0</v>
      </c>
      <c r="N18" s="203">
        <v>6</v>
      </c>
      <c r="O18" s="202">
        <f>ROUND(I18*N18/100,0)</f>
        <v>0</v>
      </c>
      <c r="P18" s="203"/>
      <c r="Q18" s="203"/>
      <c r="R18" s="203"/>
      <c r="S18" s="224"/>
      <c r="T18" s="203"/>
      <c r="U18" s="210">
        <f>I18+K18+M18+O18+P18+Q18+R18+S18+T18</f>
        <v>0</v>
      </c>
      <c r="V18" s="212">
        <v>0</v>
      </c>
      <c r="W18" s="210">
        <f>ROUND((I18+K18)*V18/100,0)</f>
        <v>0</v>
      </c>
      <c r="X18" s="206">
        <v>0</v>
      </c>
      <c r="Y18" s="203"/>
      <c r="Z18" s="203"/>
      <c r="AA18" s="203"/>
      <c r="AB18" s="203"/>
      <c r="AC18" s="203"/>
      <c r="AD18" s="202">
        <f>U18-((SUM(W18:AC19)))</f>
        <v>0</v>
      </c>
      <c r="AH18" s="254"/>
    </row>
    <row r="19" spans="2:34" ht="13.5" customHeight="1">
      <c r="B19" s="219"/>
      <c r="C19" s="205"/>
      <c r="D19" s="209"/>
      <c r="E19" s="199" t="s">
        <v>353</v>
      </c>
      <c r="F19" s="203"/>
      <c r="G19" s="203"/>
      <c r="H19" s="203"/>
      <c r="I19" s="202"/>
      <c r="J19" s="203"/>
      <c r="K19" s="202"/>
      <c r="L19" s="203"/>
      <c r="M19" s="202"/>
      <c r="N19" s="203"/>
      <c r="O19" s="202"/>
      <c r="P19" s="203"/>
      <c r="Q19" s="203"/>
      <c r="R19" s="203"/>
      <c r="S19" s="225"/>
      <c r="T19" s="203"/>
      <c r="U19" s="211"/>
      <c r="V19" s="213"/>
      <c r="W19" s="211"/>
      <c r="X19" s="207"/>
      <c r="Y19" s="203"/>
      <c r="Z19" s="203"/>
      <c r="AA19" s="203"/>
      <c r="AB19" s="203"/>
      <c r="AC19" s="203"/>
      <c r="AD19" s="202"/>
      <c r="AH19" s="254"/>
    </row>
    <row r="20" spans="2:34" ht="12.75" customHeight="1">
      <c r="B20" s="218" t="s">
        <v>40</v>
      </c>
      <c r="C20" s="204">
        <v>2013</v>
      </c>
      <c r="D20" s="208" t="s">
        <v>338</v>
      </c>
      <c r="E20" s="186" t="s">
        <v>354</v>
      </c>
      <c r="F20" s="203"/>
      <c r="G20" s="203"/>
      <c r="H20" s="203"/>
      <c r="I20" s="202">
        <f>F20+G20+H20</f>
        <v>0</v>
      </c>
      <c r="J20" s="203">
        <v>90</v>
      </c>
      <c r="K20" s="202">
        <f>ROUND(I20*J20/100,0)</f>
        <v>0</v>
      </c>
      <c r="L20" s="203">
        <v>10</v>
      </c>
      <c r="M20" s="202">
        <f>ROUND(I20*L20/100,0)</f>
        <v>0</v>
      </c>
      <c r="N20" s="203">
        <v>6</v>
      </c>
      <c r="O20" s="202">
        <f>ROUND(I20*N20/100,0)</f>
        <v>0</v>
      </c>
      <c r="P20" s="203"/>
      <c r="Q20" s="203"/>
      <c r="R20" s="203"/>
      <c r="S20" s="224"/>
      <c r="T20" s="203"/>
      <c r="U20" s="210">
        <f>I20+K20+M20+O20+P20+Q20+R20+S20+T20</f>
        <v>0</v>
      </c>
      <c r="V20" s="212">
        <v>0</v>
      </c>
      <c r="W20" s="210">
        <f>ROUND((I20+K20)*V20/100,0)</f>
        <v>0</v>
      </c>
      <c r="X20" s="206">
        <v>0</v>
      </c>
      <c r="Y20" s="203"/>
      <c r="Z20" s="203"/>
      <c r="AA20" s="203"/>
      <c r="AB20" s="203"/>
      <c r="AC20" s="203"/>
      <c r="AD20" s="202">
        <f>U20-((SUM(W20:AC21)))</f>
        <v>0</v>
      </c>
      <c r="AH20" s="254"/>
    </row>
    <row r="21" spans="2:34" ht="13.5" customHeight="1">
      <c r="B21" s="219"/>
      <c r="C21" s="205"/>
      <c r="D21" s="209"/>
      <c r="E21" s="199" t="s">
        <v>355</v>
      </c>
      <c r="F21" s="203"/>
      <c r="G21" s="203"/>
      <c r="H21" s="203"/>
      <c r="I21" s="202"/>
      <c r="J21" s="203"/>
      <c r="K21" s="202"/>
      <c r="L21" s="203"/>
      <c r="M21" s="202"/>
      <c r="N21" s="203"/>
      <c r="O21" s="202"/>
      <c r="P21" s="203"/>
      <c r="Q21" s="203"/>
      <c r="R21" s="203"/>
      <c r="S21" s="225"/>
      <c r="T21" s="203"/>
      <c r="U21" s="211"/>
      <c r="V21" s="213"/>
      <c r="W21" s="211"/>
      <c r="X21" s="207"/>
      <c r="Y21" s="203"/>
      <c r="Z21" s="203"/>
      <c r="AA21" s="203"/>
      <c r="AB21" s="203"/>
      <c r="AC21" s="203"/>
      <c r="AD21" s="202"/>
      <c r="AH21" s="254"/>
    </row>
    <row r="22" spans="2:34" ht="12.75" customHeight="1">
      <c r="B22" s="218" t="s">
        <v>41</v>
      </c>
      <c r="C22" s="204">
        <v>2013</v>
      </c>
      <c r="D22" s="208" t="s">
        <v>338</v>
      </c>
      <c r="E22" s="186" t="s">
        <v>356</v>
      </c>
      <c r="F22" s="203"/>
      <c r="G22" s="203"/>
      <c r="H22" s="203"/>
      <c r="I22" s="202">
        <f>F22+G22+H22</f>
        <v>0</v>
      </c>
      <c r="J22" s="203">
        <v>100</v>
      </c>
      <c r="K22" s="202">
        <f>ROUND(I22*J22/100,0)</f>
        <v>0</v>
      </c>
      <c r="L22" s="203">
        <v>10</v>
      </c>
      <c r="M22" s="202">
        <f>ROUND(I22*L22/100,0)</f>
        <v>0</v>
      </c>
      <c r="N22" s="203">
        <v>6</v>
      </c>
      <c r="O22" s="202">
        <f>ROUND(I22*N22/100,0)</f>
        <v>0</v>
      </c>
      <c r="P22" s="203"/>
      <c r="Q22" s="203"/>
      <c r="R22" s="203"/>
      <c r="S22" s="224"/>
      <c r="T22" s="203"/>
      <c r="U22" s="210">
        <f>I22+K22+M22+O22+P22+Q22+R22+S22+T22</f>
        <v>0</v>
      </c>
      <c r="V22" s="212">
        <v>0</v>
      </c>
      <c r="W22" s="210">
        <f>ROUND((I22+K22)*V22/100,0)</f>
        <v>0</v>
      </c>
      <c r="X22" s="206">
        <v>0</v>
      </c>
      <c r="Y22" s="203"/>
      <c r="Z22" s="203"/>
      <c r="AA22" s="203"/>
      <c r="AB22" s="203"/>
      <c r="AC22" s="203"/>
      <c r="AD22" s="202">
        <f>U22-((SUM(W22:AC23)))</f>
        <v>0</v>
      </c>
      <c r="AH22" s="254"/>
    </row>
    <row r="23" spans="2:34" ht="13.5" customHeight="1">
      <c r="B23" s="219"/>
      <c r="C23" s="205"/>
      <c r="D23" s="209"/>
      <c r="E23" s="199" t="s">
        <v>357</v>
      </c>
      <c r="F23" s="203"/>
      <c r="G23" s="203"/>
      <c r="H23" s="203"/>
      <c r="I23" s="202"/>
      <c r="J23" s="203"/>
      <c r="K23" s="202"/>
      <c r="L23" s="203"/>
      <c r="M23" s="202"/>
      <c r="N23" s="203"/>
      <c r="O23" s="202"/>
      <c r="P23" s="203"/>
      <c r="Q23" s="203"/>
      <c r="R23" s="203"/>
      <c r="S23" s="225"/>
      <c r="T23" s="203"/>
      <c r="U23" s="211"/>
      <c r="V23" s="213"/>
      <c r="W23" s="211"/>
      <c r="X23" s="207"/>
      <c r="Y23" s="203"/>
      <c r="Z23" s="203"/>
      <c r="AA23" s="203"/>
      <c r="AB23" s="203"/>
      <c r="AC23" s="203"/>
      <c r="AD23" s="202"/>
      <c r="AH23" s="254"/>
    </row>
    <row r="24" spans="2:34" ht="12.75" customHeight="1">
      <c r="B24" s="218" t="s">
        <v>42</v>
      </c>
      <c r="C24" s="204">
        <v>2013</v>
      </c>
      <c r="D24" s="208" t="s">
        <v>338</v>
      </c>
      <c r="E24" s="186" t="s">
        <v>358</v>
      </c>
      <c r="F24" s="203"/>
      <c r="G24" s="203"/>
      <c r="H24" s="203"/>
      <c r="I24" s="202">
        <f>F24+G24+H24</f>
        <v>0</v>
      </c>
      <c r="J24" s="203">
        <v>100</v>
      </c>
      <c r="K24" s="202">
        <f>ROUND(I24*J24/100,0)</f>
        <v>0</v>
      </c>
      <c r="L24" s="203">
        <v>10</v>
      </c>
      <c r="M24" s="202">
        <f>ROUND(I24*L24/100,0)</f>
        <v>0</v>
      </c>
      <c r="N24" s="203">
        <v>6</v>
      </c>
      <c r="O24" s="202">
        <f>ROUND(I24*N24/100,0)</f>
        <v>0</v>
      </c>
      <c r="P24" s="203"/>
      <c r="Q24" s="203"/>
      <c r="R24" s="203"/>
      <c r="S24" s="224"/>
      <c r="T24" s="203"/>
      <c r="U24" s="210">
        <f>I24+K24+M24+O24+P24+Q24+R24+S24+T24</f>
        <v>0</v>
      </c>
      <c r="V24" s="212">
        <v>0</v>
      </c>
      <c r="W24" s="210">
        <f>ROUND((I24+K24)*V24/100,0)</f>
        <v>0</v>
      </c>
      <c r="X24" s="206">
        <v>0</v>
      </c>
      <c r="Y24" s="203"/>
      <c r="Z24" s="203"/>
      <c r="AA24" s="203"/>
      <c r="AB24" s="203"/>
      <c r="AC24" s="203"/>
      <c r="AD24" s="202">
        <f>U24-((SUM(W24:AC25)))</f>
        <v>0</v>
      </c>
      <c r="AH24" s="254"/>
    </row>
    <row r="25" spans="2:34" ht="13.5" customHeight="1">
      <c r="B25" s="219"/>
      <c r="C25" s="205"/>
      <c r="D25" s="209"/>
      <c r="E25" s="199" t="s">
        <v>359</v>
      </c>
      <c r="F25" s="203"/>
      <c r="G25" s="203"/>
      <c r="H25" s="203"/>
      <c r="I25" s="202"/>
      <c r="J25" s="203"/>
      <c r="K25" s="202"/>
      <c r="L25" s="203"/>
      <c r="M25" s="202"/>
      <c r="N25" s="203"/>
      <c r="O25" s="202"/>
      <c r="P25" s="203"/>
      <c r="Q25" s="203"/>
      <c r="R25" s="203"/>
      <c r="S25" s="225"/>
      <c r="T25" s="203"/>
      <c r="U25" s="211"/>
      <c r="V25" s="213"/>
      <c r="W25" s="211"/>
      <c r="X25" s="207"/>
      <c r="Y25" s="203"/>
      <c r="Z25" s="203"/>
      <c r="AA25" s="203"/>
      <c r="AB25" s="203"/>
      <c r="AC25" s="203"/>
      <c r="AD25" s="202"/>
      <c r="AH25" s="254"/>
    </row>
    <row r="26" spans="2:34" ht="12.75" customHeight="1">
      <c r="B26" s="218" t="s">
        <v>43</v>
      </c>
      <c r="C26" s="204">
        <v>2013</v>
      </c>
      <c r="D26" s="208" t="s">
        <v>338</v>
      </c>
      <c r="E26" s="186" t="s">
        <v>360</v>
      </c>
      <c r="F26" s="203"/>
      <c r="G26" s="203"/>
      <c r="H26" s="203"/>
      <c r="I26" s="202">
        <f>F26+G26+H26</f>
        <v>0</v>
      </c>
      <c r="J26" s="203">
        <v>100</v>
      </c>
      <c r="K26" s="202">
        <f>ROUND(I26*J26/100,0)</f>
        <v>0</v>
      </c>
      <c r="L26" s="203">
        <v>10</v>
      </c>
      <c r="M26" s="202">
        <f>ROUND(I26*L26/100,0)</f>
        <v>0</v>
      </c>
      <c r="N26" s="203">
        <v>6</v>
      </c>
      <c r="O26" s="202">
        <f>ROUND(I26*N26/100,0)</f>
        <v>0</v>
      </c>
      <c r="P26" s="203"/>
      <c r="Q26" s="203"/>
      <c r="R26" s="203"/>
      <c r="S26" s="224"/>
      <c r="T26" s="203"/>
      <c r="U26" s="210">
        <f>I26+K26+M26+O26+P26+Q26+R26+S26+T26</f>
        <v>0</v>
      </c>
      <c r="V26" s="212">
        <v>0</v>
      </c>
      <c r="W26" s="210">
        <f>ROUND((I26+K26)*V26/100,0)</f>
        <v>0</v>
      </c>
      <c r="X26" s="206">
        <v>0</v>
      </c>
      <c r="Y26" s="203"/>
      <c r="Z26" s="203"/>
      <c r="AA26" s="203"/>
      <c r="AB26" s="203"/>
      <c r="AC26" s="203"/>
      <c r="AD26" s="202">
        <f>U26-((SUM(W26:AC27)))</f>
        <v>0</v>
      </c>
      <c r="AH26" s="254"/>
    </row>
    <row r="27" spans="2:34" ht="13.5" customHeight="1">
      <c r="B27" s="219"/>
      <c r="C27" s="205"/>
      <c r="D27" s="209"/>
      <c r="E27" s="199" t="s">
        <v>367</v>
      </c>
      <c r="F27" s="203"/>
      <c r="G27" s="203"/>
      <c r="H27" s="203"/>
      <c r="I27" s="202"/>
      <c r="J27" s="203"/>
      <c r="K27" s="202"/>
      <c r="L27" s="203"/>
      <c r="M27" s="202"/>
      <c r="N27" s="203"/>
      <c r="O27" s="202"/>
      <c r="P27" s="203"/>
      <c r="Q27" s="203"/>
      <c r="R27" s="203"/>
      <c r="S27" s="225"/>
      <c r="T27" s="203"/>
      <c r="U27" s="211"/>
      <c r="V27" s="213"/>
      <c r="W27" s="211"/>
      <c r="X27" s="207"/>
      <c r="Y27" s="203"/>
      <c r="Z27" s="203"/>
      <c r="AA27" s="203"/>
      <c r="AB27" s="203"/>
      <c r="AC27" s="203"/>
      <c r="AD27" s="202"/>
      <c r="AH27" s="254"/>
    </row>
    <row r="28" spans="2:34" ht="12.75" customHeight="1">
      <c r="B28" s="218" t="s">
        <v>44</v>
      </c>
      <c r="C28" s="204">
        <v>2014</v>
      </c>
      <c r="D28" s="208" t="s">
        <v>338</v>
      </c>
      <c r="E28" s="186"/>
      <c r="F28" s="203"/>
      <c r="G28" s="203"/>
      <c r="H28" s="203"/>
      <c r="I28" s="202">
        <f>F28+G28+H28</f>
        <v>0</v>
      </c>
      <c r="J28" s="203">
        <v>100</v>
      </c>
      <c r="K28" s="202">
        <f>ROUND(I28*J28/100,0)</f>
        <v>0</v>
      </c>
      <c r="L28" s="203">
        <v>10</v>
      </c>
      <c r="M28" s="202">
        <f>ROUND(I28*L28/100,0)</f>
        <v>0</v>
      </c>
      <c r="N28" s="203">
        <v>6</v>
      </c>
      <c r="O28" s="202">
        <f>ROUND(I28*N28/100,0)</f>
        <v>0</v>
      </c>
      <c r="P28" s="203"/>
      <c r="Q28" s="203"/>
      <c r="R28" s="203"/>
      <c r="S28" s="224"/>
      <c r="T28" s="203"/>
      <c r="U28" s="210">
        <f>I28+K28+M28+O28+P28+Q28+R28+S28+T28</f>
        <v>0</v>
      </c>
      <c r="V28" s="212">
        <v>0</v>
      </c>
      <c r="W28" s="210">
        <f>ROUND((I28+K28)*V28/100,0)</f>
        <v>0</v>
      </c>
      <c r="X28" s="206">
        <v>0</v>
      </c>
      <c r="Y28" s="203"/>
      <c r="Z28" s="203"/>
      <c r="AA28" s="203"/>
      <c r="AB28" s="203"/>
      <c r="AC28" s="203"/>
      <c r="AD28" s="202">
        <f>U28-((SUM(W28:AC29)))</f>
        <v>0</v>
      </c>
      <c r="AH28" s="254"/>
    </row>
    <row r="29" spans="2:34" ht="13.5" customHeight="1">
      <c r="B29" s="219"/>
      <c r="C29" s="205"/>
      <c r="D29" s="209"/>
      <c r="E29" s="187"/>
      <c r="F29" s="203"/>
      <c r="G29" s="203"/>
      <c r="H29" s="203"/>
      <c r="I29" s="202"/>
      <c r="J29" s="203"/>
      <c r="K29" s="202"/>
      <c r="L29" s="203"/>
      <c r="M29" s="202"/>
      <c r="N29" s="203"/>
      <c r="O29" s="202"/>
      <c r="P29" s="203"/>
      <c r="Q29" s="203"/>
      <c r="R29" s="203"/>
      <c r="S29" s="225"/>
      <c r="T29" s="203"/>
      <c r="U29" s="211"/>
      <c r="V29" s="213"/>
      <c r="W29" s="211"/>
      <c r="X29" s="207"/>
      <c r="Y29" s="203"/>
      <c r="Z29" s="203"/>
      <c r="AA29" s="203"/>
      <c r="AB29" s="203"/>
      <c r="AC29" s="203"/>
      <c r="AD29" s="202"/>
      <c r="AH29" s="254"/>
    </row>
    <row r="30" spans="2:34" ht="12.75" customHeight="1">
      <c r="B30" s="218" t="s">
        <v>45</v>
      </c>
      <c r="C30" s="204">
        <v>2014</v>
      </c>
      <c r="D30" s="208" t="s">
        <v>338</v>
      </c>
      <c r="E30" s="186"/>
      <c r="F30" s="203"/>
      <c r="G30" s="203"/>
      <c r="H30" s="203"/>
      <c r="I30" s="202">
        <f>F30+G30+H30</f>
        <v>0</v>
      </c>
      <c r="J30" s="203">
        <v>100</v>
      </c>
      <c r="K30" s="202">
        <f>ROUND(I30*J30/100,0)</f>
        <v>0</v>
      </c>
      <c r="L30" s="203">
        <v>10</v>
      </c>
      <c r="M30" s="202">
        <f>ROUND(I30*L30/100,0)</f>
        <v>0</v>
      </c>
      <c r="N30" s="203">
        <v>6</v>
      </c>
      <c r="O30" s="202">
        <f>ROUND(I30*N30/100,0)</f>
        <v>0</v>
      </c>
      <c r="P30" s="203"/>
      <c r="Q30" s="203"/>
      <c r="R30" s="203"/>
      <c r="S30" s="224"/>
      <c r="T30" s="203"/>
      <c r="U30" s="210">
        <f>I30+K30+M30+O30+P30+Q30+R30+S30+T30</f>
        <v>0</v>
      </c>
      <c r="V30" s="212">
        <v>0</v>
      </c>
      <c r="W30" s="210">
        <f>ROUND((I30+K30)*V30/100,0)</f>
        <v>0</v>
      </c>
      <c r="X30" s="206">
        <v>0</v>
      </c>
      <c r="Y30" s="203"/>
      <c r="Z30" s="203"/>
      <c r="AA30" s="203"/>
      <c r="AB30" s="203"/>
      <c r="AC30" s="274">
        <f>IF('TDS CALCULATION '!F70&lt;0,0,'TDS CALCULATION '!F70)</f>
        <v>0</v>
      </c>
      <c r="AD30" s="202">
        <f>U30-((SUM(W30:AC31)))</f>
        <v>0</v>
      </c>
      <c r="AH30" s="275">
        <f>SUM(I8:I31)+SUM(K8:K35)</f>
        <v>0</v>
      </c>
    </row>
    <row r="31" spans="2:34" ht="13.5" customHeight="1">
      <c r="B31" s="219"/>
      <c r="C31" s="205"/>
      <c r="D31" s="209"/>
      <c r="E31" s="187"/>
      <c r="F31" s="203"/>
      <c r="G31" s="203"/>
      <c r="H31" s="203"/>
      <c r="I31" s="202"/>
      <c r="J31" s="203"/>
      <c r="K31" s="202"/>
      <c r="L31" s="203"/>
      <c r="M31" s="202"/>
      <c r="N31" s="203"/>
      <c r="O31" s="202"/>
      <c r="P31" s="203"/>
      <c r="Q31" s="203"/>
      <c r="R31" s="203"/>
      <c r="S31" s="225"/>
      <c r="T31" s="203"/>
      <c r="U31" s="211"/>
      <c r="V31" s="213"/>
      <c r="W31" s="211"/>
      <c r="X31" s="207"/>
      <c r="Y31" s="203"/>
      <c r="Z31" s="203"/>
      <c r="AA31" s="203"/>
      <c r="AB31" s="203"/>
      <c r="AC31" s="274"/>
      <c r="AD31" s="202"/>
      <c r="AH31" s="275"/>
    </row>
    <row r="32" spans="2:34" ht="15" customHeight="1">
      <c r="B32" s="216" t="s">
        <v>340</v>
      </c>
      <c r="C32" s="186" t="s">
        <v>311</v>
      </c>
      <c r="D32" s="208" t="s">
        <v>338</v>
      </c>
      <c r="E32" s="186" t="s">
        <v>361</v>
      </c>
      <c r="F32" s="203"/>
      <c r="G32" s="203"/>
      <c r="H32" s="203"/>
      <c r="I32" s="203"/>
      <c r="J32" s="203"/>
      <c r="K32" s="212"/>
      <c r="L32" s="203"/>
      <c r="M32" s="203"/>
      <c r="N32" s="203"/>
      <c r="O32" s="203"/>
      <c r="P32" s="203"/>
      <c r="Q32" s="203"/>
      <c r="R32" s="203"/>
      <c r="S32" s="224"/>
      <c r="T32" s="203"/>
      <c r="U32" s="226">
        <f>I32+K32+M32+O32+P32+Q32+R32+S32+T32</f>
        <v>0</v>
      </c>
      <c r="V32" s="212">
        <v>0</v>
      </c>
      <c r="W32" s="210">
        <f>ROUND((I32+K32)*V32/100,0)</f>
        <v>0</v>
      </c>
      <c r="X32" s="206">
        <v>0</v>
      </c>
      <c r="Y32" s="203"/>
      <c r="Z32" s="203"/>
      <c r="AA32" s="203"/>
      <c r="AB32" s="203"/>
      <c r="AC32" s="203"/>
      <c r="AD32" s="266">
        <f>U32-((SUM(W32:AC33)))</f>
        <v>0</v>
      </c>
      <c r="AH32" s="252"/>
    </row>
    <row r="33" spans="2:34" ht="15.75" customHeight="1">
      <c r="B33" s="217"/>
      <c r="C33" s="186">
        <v>2014</v>
      </c>
      <c r="D33" s="209"/>
      <c r="E33" s="200" t="s">
        <v>362</v>
      </c>
      <c r="F33" s="203"/>
      <c r="G33" s="203"/>
      <c r="H33" s="203"/>
      <c r="I33" s="203"/>
      <c r="J33" s="203"/>
      <c r="K33" s="213"/>
      <c r="L33" s="203"/>
      <c r="M33" s="203"/>
      <c r="N33" s="203"/>
      <c r="O33" s="203"/>
      <c r="P33" s="203"/>
      <c r="Q33" s="203"/>
      <c r="R33" s="203"/>
      <c r="S33" s="225"/>
      <c r="T33" s="203"/>
      <c r="U33" s="227"/>
      <c r="V33" s="213"/>
      <c r="W33" s="211"/>
      <c r="X33" s="207"/>
      <c r="Y33" s="203"/>
      <c r="Z33" s="203"/>
      <c r="AA33" s="203"/>
      <c r="AB33" s="203"/>
      <c r="AC33" s="203"/>
      <c r="AD33" s="266"/>
      <c r="AH33" s="252"/>
    </row>
    <row r="34" spans="2:34" ht="16.5" customHeight="1">
      <c r="B34" s="216" t="s">
        <v>340</v>
      </c>
      <c r="C34" s="186"/>
      <c r="D34" s="208" t="s">
        <v>338</v>
      </c>
      <c r="E34" s="186" t="s">
        <v>363</v>
      </c>
      <c r="F34" s="203"/>
      <c r="G34" s="203"/>
      <c r="H34" s="203"/>
      <c r="I34" s="203"/>
      <c r="J34" s="203"/>
      <c r="K34" s="212"/>
      <c r="L34" s="203"/>
      <c r="M34" s="203"/>
      <c r="N34" s="203"/>
      <c r="O34" s="203"/>
      <c r="P34" s="203"/>
      <c r="Q34" s="203"/>
      <c r="R34" s="203"/>
      <c r="S34" s="224"/>
      <c r="T34" s="203"/>
      <c r="U34" s="226">
        <f>I34+K34+M34+O34+P34+Q34+R34+S34+T34</f>
        <v>0</v>
      </c>
      <c r="V34" s="212">
        <v>0</v>
      </c>
      <c r="W34" s="210">
        <f>ROUND((I34+K34)*V34/100,0)</f>
        <v>0</v>
      </c>
      <c r="X34" s="206"/>
      <c r="Y34" s="203"/>
      <c r="Z34" s="203"/>
      <c r="AA34" s="203"/>
      <c r="AB34" s="203"/>
      <c r="AC34" s="203"/>
      <c r="AD34" s="277">
        <f>U34-((SUM(W34:AC35)))</f>
        <v>0</v>
      </c>
      <c r="AH34" s="253"/>
    </row>
    <row r="35" spans="2:34" ht="16.5" customHeight="1">
      <c r="B35" s="217"/>
      <c r="C35" s="186"/>
      <c r="D35" s="209"/>
      <c r="E35" s="200" t="s">
        <v>364</v>
      </c>
      <c r="F35" s="203"/>
      <c r="G35" s="203"/>
      <c r="H35" s="203"/>
      <c r="I35" s="203"/>
      <c r="J35" s="203"/>
      <c r="K35" s="213"/>
      <c r="L35" s="203"/>
      <c r="M35" s="203"/>
      <c r="N35" s="203"/>
      <c r="O35" s="203"/>
      <c r="P35" s="203"/>
      <c r="Q35" s="203"/>
      <c r="R35" s="203"/>
      <c r="S35" s="225"/>
      <c r="T35" s="203"/>
      <c r="U35" s="227"/>
      <c r="V35" s="213"/>
      <c r="W35" s="211"/>
      <c r="X35" s="207"/>
      <c r="Y35" s="203"/>
      <c r="Z35" s="203"/>
      <c r="AA35" s="203"/>
      <c r="AB35" s="203"/>
      <c r="AC35" s="203"/>
      <c r="AD35" s="277"/>
      <c r="AH35" s="253"/>
    </row>
    <row r="36" spans="2:30" ht="16.5" customHeight="1">
      <c r="B36" s="216" t="s">
        <v>340</v>
      </c>
      <c r="C36" s="188"/>
      <c r="D36" s="208" t="s">
        <v>338</v>
      </c>
      <c r="E36" s="189" t="s">
        <v>365</v>
      </c>
      <c r="F36" s="203"/>
      <c r="G36" s="203"/>
      <c r="H36" s="203"/>
      <c r="I36" s="203"/>
      <c r="J36" s="203"/>
      <c r="K36" s="212"/>
      <c r="L36" s="203"/>
      <c r="M36" s="203"/>
      <c r="N36" s="203"/>
      <c r="O36" s="203"/>
      <c r="P36" s="203"/>
      <c r="Q36" s="203"/>
      <c r="R36" s="203"/>
      <c r="S36" s="224"/>
      <c r="T36" s="203"/>
      <c r="U36" s="226">
        <f>I36+K36+M36+O36+P36+Q36+R36+S36+T36</f>
        <v>0</v>
      </c>
      <c r="V36" s="212"/>
      <c r="W36" s="212"/>
      <c r="X36" s="206"/>
      <c r="Y36" s="203"/>
      <c r="Z36" s="203"/>
      <c r="AA36" s="203"/>
      <c r="AB36" s="203"/>
      <c r="AC36" s="203"/>
      <c r="AD36" s="266">
        <f>U36-((SUM(W36:AC37)))</f>
        <v>0</v>
      </c>
    </row>
    <row r="37" spans="2:30" ht="17.25" customHeight="1">
      <c r="B37" s="217"/>
      <c r="C37" s="188"/>
      <c r="D37" s="209"/>
      <c r="E37" s="201" t="s">
        <v>366</v>
      </c>
      <c r="F37" s="203"/>
      <c r="G37" s="203"/>
      <c r="H37" s="203"/>
      <c r="I37" s="203"/>
      <c r="J37" s="203"/>
      <c r="K37" s="213"/>
      <c r="L37" s="203"/>
      <c r="M37" s="203"/>
      <c r="N37" s="203"/>
      <c r="O37" s="203"/>
      <c r="P37" s="203"/>
      <c r="Q37" s="203"/>
      <c r="R37" s="203"/>
      <c r="S37" s="225"/>
      <c r="T37" s="203"/>
      <c r="U37" s="227"/>
      <c r="V37" s="213"/>
      <c r="W37" s="213"/>
      <c r="X37" s="207"/>
      <c r="Y37" s="203"/>
      <c r="Z37" s="203"/>
      <c r="AA37" s="203"/>
      <c r="AB37" s="203"/>
      <c r="AC37" s="203"/>
      <c r="AD37" s="266"/>
    </row>
    <row r="38" spans="2:30" ht="16.5" customHeight="1">
      <c r="B38" s="216"/>
      <c r="C38" s="191"/>
      <c r="D38" s="208"/>
      <c r="E38" s="189"/>
      <c r="F38" s="203"/>
      <c r="G38" s="203"/>
      <c r="H38" s="203"/>
      <c r="I38" s="203"/>
      <c r="J38" s="203"/>
      <c r="K38" s="203" t="s">
        <v>76</v>
      </c>
      <c r="L38" s="203"/>
      <c r="M38" s="203"/>
      <c r="N38" s="203"/>
      <c r="O38" s="203"/>
      <c r="P38" s="203"/>
      <c r="Q38" s="203"/>
      <c r="R38" s="203"/>
      <c r="S38" s="224"/>
      <c r="T38" s="203"/>
      <c r="U38" s="203"/>
      <c r="V38" s="212"/>
      <c r="W38" s="212"/>
      <c r="X38" s="206"/>
      <c r="Y38" s="203"/>
      <c r="Z38" s="203"/>
      <c r="AA38" s="203"/>
      <c r="AB38" s="203"/>
      <c r="AC38" s="203"/>
      <c r="AD38" s="203"/>
    </row>
    <row r="39" spans="2:34" ht="18" customHeight="1">
      <c r="B39" s="217"/>
      <c r="C39" s="192"/>
      <c r="D39" s="209"/>
      <c r="E39" s="190"/>
      <c r="F39" s="203"/>
      <c r="G39" s="203"/>
      <c r="H39" s="203"/>
      <c r="I39" s="203"/>
      <c r="J39" s="203"/>
      <c r="K39" s="203"/>
      <c r="L39" s="203"/>
      <c r="M39" s="203"/>
      <c r="N39" s="203"/>
      <c r="O39" s="203"/>
      <c r="P39" s="203"/>
      <c r="Q39" s="203"/>
      <c r="R39" s="203"/>
      <c r="S39" s="225"/>
      <c r="T39" s="203"/>
      <c r="U39" s="203"/>
      <c r="V39" s="213"/>
      <c r="W39" s="213"/>
      <c r="X39" s="207"/>
      <c r="Y39" s="203"/>
      <c r="Z39" s="203"/>
      <c r="AA39" s="203"/>
      <c r="AB39" s="203"/>
      <c r="AC39" s="203"/>
      <c r="AD39" s="203"/>
      <c r="AH39" s="29"/>
    </row>
    <row r="40" spans="2:30" ht="16.5" customHeight="1">
      <c r="B40" s="216"/>
      <c r="C40" s="191"/>
      <c r="D40" s="220"/>
      <c r="E40" s="189"/>
      <c r="F40" s="203"/>
      <c r="G40" s="203"/>
      <c r="H40" s="203"/>
      <c r="I40" s="203"/>
      <c r="J40" s="203"/>
      <c r="K40" s="203"/>
      <c r="L40" s="203"/>
      <c r="M40" s="203"/>
      <c r="N40" s="203"/>
      <c r="O40" s="203"/>
      <c r="P40" s="203"/>
      <c r="Q40" s="203"/>
      <c r="R40" s="203"/>
      <c r="S40" s="224"/>
      <c r="T40" s="203"/>
      <c r="U40" s="203"/>
      <c r="V40" s="212"/>
      <c r="W40" s="212"/>
      <c r="X40" s="206"/>
      <c r="Y40" s="203"/>
      <c r="Z40" s="203"/>
      <c r="AA40" s="203"/>
      <c r="AB40" s="203"/>
      <c r="AC40" s="203"/>
      <c r="AD40" s="203"/>
    </row>
    <row r="41" spans="2:30" ht="17.25" customHeight="1">
      <c r="B41" s="217"/>
      <c r="C41" s="192"/>
      <c r="D41" s="221"/>
      <c r="E41" s="189"/>
      <c r="F41" s="203"/>
      <c r="G41" s="203"/>
      <c r="H41" s="203"/>
      <c r="I41" s="203"/>
      <c r="J41" s="203"/>
      <c r="K41" s="203"/>
      <c r="L41" s="203"/>
      <c r="M41" s="203"/>
      <c r="N41" s="203"/>
      <c r="O41" s="203"/>
      <c r="P41" s="203"/>
      <c r="Q41" s="203"/>
      <c r="R41" s="203"/>
      <c r="S41" s="225"/>
      <c r="T41" s="203"/>
      <c r="U41" s="203"/>
      <c r="V41" s="213"/>
      <c r="W41" s="213"/>
      <c r="X41" s="207"/>
      <c r="Y41" s="203"/>
      <c r="Z41" s="203"/>
      <c r="AA41" s="203"/>
      <c r="AB41" s="203"/>
      <c r="AC41" s="203"/>
      <c r="AD41" s="203"/>
    </row>
    <row r="42" spans="2:30" ht="15" customHeight="1">
      <c r="B42" s="216"/>
      <c r="C42" s="191"/>
      <c r="D42" s="208"/>
      <c r="E42" s="189"/>
      <c r="F42" s="203"/>
      <c r="G42" s="203"/>
      <c r="H42" s="203"/>
      <c r="I42" s="203"/>
      <c r="J42" s="203"/>
      <c r="K42" s="203"/>
      <c r="L42" s="203"/>
      <c r="M42" s="203"/>
      <c r="N42" s="203"/>
      <c r="O42" s="203"/>
      <c r="P42" s="203"/>
      <c r="Q42" s="203"/>
      <c r="R42" s="203"/>
      <c r="S42" s="224"/>
      <c r="T42" s="203"/>
      <c r="U42" s="203">
        <v>833595</v>
      </c>
      <c r="V42" s="212"/>
      <c r="W42" s="212"/>
      <c r="X42" s="206"/>
      <c r="Y42" s="203">
        <v>111880</v>
      </c>
      <c r="Z42" s="203">
        <v>720</v>
      </c>
      <c r="AA42" s="203"/>
      <c r="AB42" s="203"/>
      <c r="AC42" s="203">
        <v>50730</v>
      </c>
      <c r="AD42" s="266"/>
    </row>
    <row r="43" spans="2:30" ht="17.25" customHeight="1">
      <c r="B43" s="217"/>
      <c r="C43" s="192"/>
      <c r="D43" s="209"/>
      <c r="E43" s="189"/>
      <c r="F43" s="203"/>
      <c r="G43" s="203"/>
      <c r="H43" s="203"/>
      <c r="I43" s="203"/>
      <c r="J43" s="203"/>
      <c r="K43" s="203"/>
      <c r="L43" s="203"/>
      <c r="M43" s="203"/>
      <c r="N43" s="203"/>
      <c r="O43" s="203"/>
      <c r="P43" s="203"/>
      <c r="Q43" s="203"/>
      <c r="R43" s="203"/>
      <c r="S43" s="265"/>
      <c r="T43" s="203"/>
      <c r="U43" s="203"/>
      <c r="V43" s="213"/>
      <c r="W43" s="213"/>
      <c r="X43" s="207"/>
      <c r="Y43" s="203"/>
      <c r="Z43" s="203"/>
      <c r="AA43" s="203"/>
      <c r="AB43" s="203"/>
      <c r="AC43" s="203"/>
      <c r="AD43" s="266"/>
    </row>
    <row r="44" spans="2:30" ht="0.75" customHeight="1" hidden="1">
      <c r="B44" s="24"/>
      <c r="C44" s="193"/>
      <c r="D44" s="194"/>
      <c r="E44" s="194"/>
      <c r="F44" s="203"/>
      <c r="G44" s="203"/>
      <c r="H44" s="203"/>
      <c r="I44" s="203"/>
      <c r="J44" s="182"/>
      <c r="K44" s="203"/>
      <c r="L44" s="182"/>
      <c r="M44" s="203"/>
      <c r="N44" s="182"/>
      <c r="O44" s="203"/>
      <c r="P44" s="203"/>
      <c r="Q44" s="203"/>
      <c r="R44" s="203"/>
      <c r="S44" s="225"/>
      <c r="T44" s="203"/>
      <c r="U44" s="203"/>
      <c r="V44" s="182"/>
      <c r="W44" s="182"/>
      <c r="X44" s="182"/>
      <c r="Y44" s="203"/>
      <c r="Z44" s="203"/>
      <c r="AA44" s="203"/>
      <c r="AB44" s="203"/>
      <c r="AC44" s="203"/>
      <c r="AD44" s="266"/>
    </row>
    <row r="45" spans="2:30" ht="12.75" customHeight="1">
      <c r="B45" s="214" t="s">
        <v>13</v>
      </c>
      <c r="C45" s="246"/>
      <c r="D45" s="248"/>
      <c r="E45" s="233"/>
      <c r="F45" s="202">
        <f>SUM(F8:F44)</f>
        <v>0</v>
      </c>
      <c r="G45" s="202">
        <f aca="true" t="shared" si="0" ref="G45:Q45">SUM(G8:G44)</f>
        <v>0</v>
      </c>
      <c r="H45" s="202">
        <f t="shared" si="0"/>
        <v>0</v>
      </c>
      <c r="I45" s="202">
        <f t="shared" si="0"/>
        <v>0</v>
      </c>
      <c r="J45" s="183"/>
      <c r="K45" s="202">
        <f t="shared" si="0"/>
        <v>0</v>
      </c>
      <c r="L45" s="184"/>
      <c r="M45" s="202">
        <f t="shared" si="0"/>
        <v>0</v>
      </c>
      <c r="N45" s="184"/>
      <c r="O45" s="202">
        <f t="shared" si="0"/>
        <v>0</v>
      </c>
      <c r="P45" s="202">
        <f t="shared" si="0"/>
        <v>0</v>
      </c>
      <c r="Q45" s="202">
        <f t="shared" si="0"/>
        <v>0</v>
      </c>
      <c r="R45" s="202">
        <f aca="true" t="shared" si="1" ref="R45:AD45">SUM(R8:R44)</f>
        <v>0</v>
      </c>
      <c r="S45" s="202">
        <f t="shared" si="1"/>
        <v>0</v>
      </c>
      <c r="T45" s="202">
        <f t="shared" si="1"/>
        <v>0</v>
      </c>
      <c r="U45" s="202">
        <f t="shared" si="1"/>
        <v>833595</v>
      </c>
      <c r="V45" s="185"/>
      <c r="W45" s="236">
        <f>SUM(W8:W43)</f>
        <v>0</v>
      </c>
      <c r="X45" s="229">
        <f>SUM(X8:X43)</f>
        <v>0</v>
      </c>
      <c r="Y45" s="202">
        <f t="shared" si="1"/>
        <v>111880</v>
      </c>
      <c r="Z45" s="202">
        <f t="shared" si="1"/>
        <v>720</v>
      </c>
      <c r="AA45" s="202">
        <f t="shared" si="1"/>
        <v>0</v>
      </c>
      <c r="AB45" s="202">
        <f t="shared" si="1"/>
        <v>0</v>
      </c>
      <c r="AC45" s="202">
        <f t="shared" si="1"/>
        <v>50730</v>
      </c>
      <c r="AD45" s="202">
        <f t="shared" si="1"/>
        <v>0</v>
      </c>
    </row>
    <row r="46" spans="2:30" ht="12.75" customHeight="1">
      <c r="B46" s="215"/>
      <c r="C46" s="247"/>
      <c r="D46" s="249"/>
      <c r="E46" s="234"/>
      <c r="F46" s="202"/>
      <c r="G46" s="202"/>
      <c r="H46" s="202"/>
      <c r="I46" s="202"/>
      <c r="J46" s="183"/>
      <c r="K46" s="202"/>
      <c r="L46" s="184"/>
      <c r="M46" s="202"/>
      <c r="N46" s="184"/>
      <c r="O46" s="202"/>
      <c r="P46" s="202"/>
      <c r="Q46" s="202"/>
      <c r="R46" s="202"/>
      <c r="S46" s="202"/>
      <c r="T46" s="202"/>
      <c r="U46" s="202"/>
      <c r="V46" s="185"/>
      <c r="W46" s="237"/>
      <c r="X46" s="230"/>
      <c r="Y46" s="202"/>
      <c r="Z46" s="202"/>
      <c r="AA46" s="202"/>
      <c r="AB46" s="202"/>
      <c r="AC46" s="202"/>
      <c r="AD46" s="202"/>
    </row>
    <row r="47" spans="2:10" ht="8.25" customHeight="1">
      <c r="B47" s="2"/>
      <c r="C47" s="2"/>
      <c r="D47" s="2"/>
      <c r="E47" s="2"/>
      <c r="I47" s="22"/>
      <c r="J47" s="28"/>
    </row>
    <row r="48" spans="2:30" ht="15.75" customHeight="1">
      <c r="B48" s="278" t="s">
        <v>308</v>
      </c>
      <c r="C48" s="278"/>
      <c r="D48" s="278"/>
      <c r="E48" s="278"/>
      <c r="G48" s="222" t="s">
        <v>88</v>
      </c>
      <c r="H48" s="222"/>
      <c r="I48" s="222"/>
      <c r="J48" s="68"/>
      <c r="K48" s="250" t="s">
        <v>90</v>
      </c>
      <c r="L48" s="250"/>
      <c r="M48" s="250"/>
      <c r="N48" s="250"/>
      <c r="O48" s="250"/>
      <c r="P48" s="250"/>
      <c r="Q48" s="73"/>
      <c r="R48" s="223" t="s">
        <v>89</v>
      </c>
      <c r="S48" s="231"/>
      <c r="T48" s="232"/>
      <c r="U48" s="232"/>
      <c r="V48" s="70"/>
      <c r="W48" s="222" t="s">
        <v>280</v>
      </c>
      <c r="X48" s="222"/>
      <c r="Y48" s="222"/>
      <c r="Z48" s="222"/>
      <c r="AA48" s="222"/>
      <c r="AB48" s="222" t="s">
        <v>112</v>
      </c>
      <c r="AC48" s="222"/>
      <c r="AD48" s="69" t="s">
        <v>281</v>
      </c>
    </row>
    <row r="49" spans="2:30" ht="22.5" customHeight="1">
      <c r="B49" s="278"/>
      <c r="C49" s="278"/>
      <c r="D49" s="278"/>
      <c r="E49" s="278"/>
      <c r="G49" s="279" t="s">
        <v>375</v>
      </c>
      <c r="H49" s="279"/>
      <c r="I49" s="279"/>
      <c r="J49" s="72"/>
      <c r="K49" s="235" t="s">
        <v>376</v>
      </c>
      <c r="L49" s="235"/>
      <c r="M49" s="235"/>
      <c r="N49" s="235"/>
      <c r="O49" s="235"/>
      <c r="P49" s="235"/>
      <c r="Q49" s="73"/>
      <c r="R49" s="223"/>
      <c r="S49" s="232"/>
      <c r="T49" s="232"/>
      <c r="U49" s="232"/>
      <c r="V49" s="70"/>
      <c r="W49" s="267" t="s">
        <v>341</v>
      </c>
      <c r="X49" s="267"/>
      <c r="Y49" s="251"/>
      <c r="Z49" s="251"/>
      <c r="AA49" s="251"/>
      <c r="AB49" s="251" t="s">
        <v>339</v>
      </c>
      <c r="AC49" s="251"/>
      <c r="AD49" s="136">
        <v>148001</v>
      </c>
    </row>
    <row r="50" spans="2:30" ht="21" customHeight="1">
      <c r="B50" s="91" t="s">
        <v>153</v>
      </c>
      <c r="C50" s="131" t="s">
        <v>378</v>
      </c>
      <c r="D50" s="91" t="s">
        <v>307</v>
      </c>
      <c r="E50" s="131" t="s">
        <v>377</v>
      </c>
      <c r="G50" s="132" t="s">
        <v>91</v>
      </c>
      <c r="H50" s="228" t="s">
        <v>310</v>
      </c>
      <c r="I50" s="228"/>
      <c r="J50" s="222" t="s">
        <v>286</v>
      </c>
      <c r="K50" s="222"/>
      <c r="L50" s="144" t="s">
        <v>282</v>
      </c>
      <c r="M50" s="133"/>
      <c r="N50" s="118" t="s">
        <v>283</v>
      </c>
      <c r="O50" s="133"/>
      <c r="P50" s="144" t="s">
        <v>284</v>
      </c>
      <c r="Q50" s="133"/>
      <c r="R50" s="118" t="s">
        <v>285</v>
      </c>
      <c r="S50" s="145"/>
      <c r="T50" s="70"/>
      <c r="U50" s="91" t="s">
        <v>287</v>
      </c>
      <c r="V50" s="70" t="s">
        <v>282</v>
      </c>
      <c r="W50" s="276"/>
      <c r="X50" s="276"/>
      <c r="Y50" s="71" t="s">
        <v>283</v>
      </c>
      <c r="Z50" s="134"/>
      <c r="AA50" s="70" t="s">
        <v>284</v>
      </c>
      <c r="AB50" s="134"/>
      <c r="AC50" s="71" t="s">
        <v>285</v>
      </c>
      <c r="AD50" s="146"/>
    </row>
    <row r="51" ht="9" customHeight="1"/>
  </sheetData>
  <sheetProtection password="C71F" sheet="1"/>
  <mergeCells count="570">
    <mergeCell ref="D2:K2"/>
    <mergeCell ref="I28:I29"/>
    <mergeCell ref="S32:S33"/>
    <mergeCell ref="J34:J35"/>
    <mergeCell ref="AC45:AC46"/>
    <mergeCell ref="H28:H29"/>
    <mergeCell ref="X14:X15"/>
    <mergeCell ref="H18:H19"/>
    <mergeCell ref="V20:V21"/>
    <mergeCell ref="K8:K9"/>
    <mergeCell ref="C22:C23"/>
    <mergeCell ref="Q40:Q41"/>
    <mergeCell ref="F28:F29"/>
    <mergeCell ref="Q36:Q37"/>
    <mergeCell ref="V32:V33"/>
    <mergeCell ref="J26:J27"/>
    <mergeCell ref="H38:H39"/>
    <mergeCell ref="L40:L41"/>
    <mergeCell ref="H22:H23"/>
    <mergeCell ref="P24:P25"/>
    <mergeCell ref="D1:K1"/>
    <mergeCell ref="AC32:AC33"/>
    <mergeCell ref="P38:P39"/>
    <mergeCell ref="C4:E4"/>
    <mergeCell ref="Q34:Q35"/>
    <mergeCell ref="K34:K35"/>
    <mergeCell ref="P36:P37"/>
    <mergeCell ref="M34:M35"/>
    <mergeCell ref="O34:O35"/>
    <mergeCell ref="X8:X9"/>
    <mergeCell ref="B48:E49"/>
    <mergeCell ref="P34:P35"/>
    <mergeCell ref="N36:N37"/>
    <mergeCell ref="K42:K44"/>
    <mergeCell ref="L42:L43"/>
    <mergeCell ref="G34:G35"/>
    <mergeCell ref="B34:B35"/>
    <mergeCell ref="G49:I49"/>
    <mergeCell ref="F45:F46"/>
    <mergeCell ref="F38:F39"/>
    <mergeCell ref="AB48:AC48"/>
    <mergeCell ref="U45:U46"/>
    <mergeCell ref="I36:I37"/>
    <mergeCell ref="L10:L11"/>
    <mergeCell ref="T20:T21"/>
    <mergeCell ref="M18:M19"/>
    <mergeCell ref="Y24:Y25"/>
    <mergeCell ref="O20:O21"/>
    <mergeCell ref="V24:V25"/>
    <mergeCell ref="Q14:Q15"/>
    <mergeCell ref="AC34:AC35"/>
    <mergeCell ref="AH30:AH31"/>
    <mergeCell ref="AD22:AD23"/>
    <mergeCell ref="W50:X50"/>
    <mergeCell ref="AC42:AC44"/>
    <mergeCell ref="I34:I35"/>
    <mergeCell ref="AD32:AD33"/>
    <mergeCell ref="AD34:AD35"/>
    <mergeCell ref="AD36:AD37"/>
    <mergeCell ref="N42:N43"/>
    <mergeCell ref="AB45:AB46"/>
    <mergeCell ref="L30:L31"/>
    <mergeCell ref="Q24:Q25"/>
    <mergeCell ref="N18:N19"/>
    <mergeCell ref="AB34:AB35"/>
    <mergeCell ref="Z28:Z29"/>
    <mergeCell ref="R20:R21"/>
    <mergeCell ref="M24:M25"/>
    <mergeCell ref="P42:P44"/>
    <mergeCell ref="AB30:AB31"/>
    <mergeCell ref="AH28:AH29"/>
    <mergeCell ref="AA16:AA17"/>
    <mergeCell ref="AB20:AB21"/>
    <mergeCell ref="W16:W17"/>
    <mergeCell ref="AH14:AH15"/>
    <mergeCell ref="AC22:AC23"/>
    <mergeCell ref="W22:W23"/>
    <mergeCell ref="AH24:AH25"/>
    <mergeCell ref="AH18:AH19"/>
    <mergeCell ref="AH26:AH27"/>
    <mergeCell ref="AH20:AH21"/>
    <mergeCell ref="Y16:Y17"/>
    <mergeCell ref="L14:L15"/>
    <mergeCell ref="U16:U17"/>
    <mergeCell ref="AH16:AH17"/>
    <mergeCell ref="Y20:Y21"/>
    <mergeCell ref="Z20:Z21"/>
    <mergeCell ref="W20:W21"/>
    <mergeCell ref="AC14:AC15"/>
    <mergeCell ref="O18:O19"/>
    <mergeCell ref="AC40:AC41"/>
    <mergeCell ref="T42:T44"/>
    <mergeCell ref="Q45:Q46"/>
    <mergeCell ref="AA42:AA44"/>
    <mergeCell ref="AB38:AB39"/>
    <mergeCell ref="Y45:Y46"/>
    <mergeCell ref="Z40:Z41"/>
    <mergeCell ref="S45:S46"/>
    <mergeCell ref="S38:S39"/>
    <mergeCell ref="Q38:Q39"/>
    <mergeCell ref="AC8:AC9"/>
    <mergeCell ref="AD8:AD9"/>
    <mergeCell ref="AD12:AD13"/>
    <mergeCell ref="AD10:AD11"/>
    <mergeCell ref="Z45:Z46"/>
    <mergeCell ref="L36:L37"/>
    <mergeCell ref="V34:V35"/>
    <mergeCell ref="R40:R41"/>
    <mergeCell ref="V38:V39"/>
    <mergeCell ref="V10:V11"/>
    <mergeCell ref="AA30:AA31"/>
    <mergeCell ref="K38:K39"/>
    <mergeCell ref="W42:W43"/>
    <mergeCell ref="AB40:AB41"/>
    <mergeCell ref="J40:J41"/>
    <mergeCell ref="L20:L21"/>
    <mergeCell ref="O24:O25"/>
    <mergeCell ref="M42:M44"/>
    <mergeCell ref="R24:R25"/>
    <mergeCell ref="S40:S41"/>
    <mergeCell ref="O42:O44"/>
    <mergeCell ref="K28:K29"/>
    <mergeCell ref="R42:R44"/>
    <mergeCell ref="U36:U37"/>
    <mergeCell ref="R38:R39"/>
    <mergeCell ref="W38:W39"/>
    <mergeCell ref="U38:U39"/>
    <mergeCell ref="AC28:AC29"/>
    <mergeCell ref="AC18:AC19"/>
    <mergeCell ref="AC20:AC21"/>
    <mergeCell ref="AC30:AC31"/>
    <mergeCell ref="AC26:AC27"/>
    <mergeCell ref="AC12:AC13"/>
    <mergeCell ref="B12:B13"/>
    <mergeCell ref="P20:P21"/>
    <mergeCell ref="H16:H17"/>
    <mergeCell ref="F16:F17"/>
    <mergeCell ref="G16:G17"/>
    <mergeCell ref="H14:H15"/>
    <mergeCell ref="I14:I15"/>
    <mergeCell ref="P14:P15"/>
    <mergeCell ref="F12:F13"/>
    <mergeCell ref="I18:I19"/>
    <mergeCell ref="B22:B23"/>
    <mergeCell ref="O30:O31"/>
    <mergeCell ref="Z36:Z37"/>
    <mergeCell ref="N38:N39"/>
    <mergeCell ref="AB32:AB33"/>
    <mergeCell ref="N34:N35"/>
    <mergeCell ref="Z24:Z25"/>
    <mergeCell ref="L26:L27"/>
    <mergeCell ref="V36:V37"/>
    <mergeCell ref="G36:G37"/>
    <mergeCell ref="B30:B31"/>
    <mergeCell ref="N32:N33"/>
    <mergeCell ref="H26:H27"/>
    <mergeCell ref="M30:M31"/>
    <mergeCell ref="P30:P31"/>
    <mergeCell ref="D30:D31"/>
    <mergeCell ref="J30:J31"/>
    <mergeCell ref="H32:H33"/>
    <mergeCell ref="F32:F33"/>
    <mergeCell ref="I32:I33"/>
    <mergeCell ref="B14:B15"/>
    <mergeCell ref="K30:K31"/>
    <mergeCell ref="B36:B37"/>
    <mergeCell ref="C18:C19"/>
    <mergeCell ref="I30:I31"/>
    <mergeCell ref="Y36:Y37"/>
    <mergeCell ref="B20:B21"/>
    <mergeCell ref="L18:L19"/>
    <mergeCell ref="C26:C27"/>
    <mergeCell ref="F22:F23"/>
    <mergeCell ref="B40:B41"/>
    <mergeCell ref="B38:B39"/>
    <mergeCell ref="X24:X25"/>
    <mergeCell ref="C28:C29"/>
    <mergeCell ref="J22:J23"/>
    <mergeCell ref="D38:D39"/>
    <mergeCell ref="U40:U41"/>
    <mergeCell ref="C30:C31"/>
    <mergeCell ref="B28:B29"/>
    <mergeCell ref="Q26:Q27"/>
    <mergeCell ref="J38:J39"/>
    <mergeCell ref="AB24:AB25"/>
    <mergeCell ref="W40:W41"/>
    <mergeCell ref="L38:L39"/>
    <mergeCell ref="U22:U23"/>
    <mergeCell ref="L24:L25"/>
    <mergeCell ref="M26:M27"/>
    <mergeCell ref="P28:P29"/>
    <mergeCell ref="Y34:Y35"/>
    <mergeCell ref="J24:J25"/>
    <mergeCell ref="L1:O1"/>
    <mergeCell ref="Z38:Z39"/>
    <mergeCell ref="T40:T41"/>
    <mergeCell ref="Z4:AC4"/>
    <mergeCell ref="Z10:Z11"/>
    <mergeCell ref="M32:M33"/>
    <mergeCell ref="Z12:Z13"/>
    <mergeCell ref="S14:S15"/>
    <mergeCell ref="AC10:AC11"/>
    <mergeCell ref="N30:N31"/>
    <mergeCell ref="X38:X39"/>
    <mergeCell ref="Q22:Q23"/>
    <mergeCell ref="W24:W25"/>
    <mergeCell ref="T28:T29"/>
    <mergeCell ref="R26:R27"/>
    <mergeCell ref="R28:R29"/>
    <mergeCell ref="X26:X27"/>
    <mergeCell ref="W30:W31"/>
    <mergeCell ref="F26:F27"/>
    <mergeCell ref="Y2:Z2"/>
    <mergeCell ref="Q32:Q33"/>
    <mergeCell ref="Y32:Y33"/>
    <mergeCell ref="T2:U2"/>
    <mergeCell ref="Z22:Z23"/>
    <mergeCell ref="W12:W13"/>
    <mergeCell ref="F4:H4"/>
    <mergeCell ref="R14:R15"/>
    <mergeCell ref="K20:K21"/>
    <mergeCell ref="O45:O46"/>
    <mergeCell ref="Y42:Y44"/>
    <mergeCell ref="C8:C9"/>
    <mergeCell ref="M36:M37"/>
    <mergeCell ref="D34:D35"/>
    <mergeCell ref="D8:D9"/>
    <mergeCell ref="T12:T13"/>
    <mergeCell ref="K10:K11"/>
    <mergeCell ref="F8:F9"/>
    <mergeCell ref="H8:H9"/>
    <mergeCell ref="AD45:AD46"/>
    <mergeCell ref="AD42:AD44"/>
    <mergeCell ref="D28:D29"/>
    <mergeCell ref="D36:D37"/>
    <mergeCell ref="W49:AA49"/>
    <mergeCell ref="X34:X35"/>
    <mergeCell ref="S36:S37"/>
    <mergeCell ref="I45:I46"/>
    <mergeCell ref="S34:S35"/>
    <mergeCell ref="O36:O37"/>
    <mergeCell ref="U42:U44"/>
    <mergeCell ref="K32:K33"/>
    <mergeCell ref="X28:X29"/>
    <mergeCell ref="R34:R35"/>
    <mergeCell ref="S42:S44"/>
    <mergeCell ref="V40:V41"/>
    <mergeCell ref="R30:R31"/>
    <mergeCell ref="T32:T33"/>
    <mergeCell ref="N28:N29"/>
    <mergeCell ref="L28:L29"/>
    <mergeCell ref="AA1:AB1"/>
    <mergeCell ref="W32:W33"/>
    <mergeCell ref="G10:G11"/>
    <mergeCell ref="J42:J43"/>
    <mergeCell ref="F40:F41"/>
    <mergeCell ref="H10:H11"/>
    <mergeCell ref="L32:L33"/>
    <mergeCell ref="T1:U1"/>
    <mergeCell ref="T16:T17"/>
    <mergeCell ref="I4:N4"/>
    <mergeCell ref="Q1:R1"/>
    <mergeCell ref="V42:V43"/>
    <mergeCell ref="K16:K17"/>
    <mergeCell ref="H40:H41"/>
    <mergeCell ref="R32:R33"/>
    <mergeCell ref="L34:L35"/>
    <mergeCell ref="I40:I41"/>
    <mergeCell ref="N40:N41"/>
    <mergeCell ref="U4:Y4"/>
    <mergeCell ref="Y1:Z1"/>
    <mergeCell ref="AH8:AH9"/>
    <mergeCell ref="AH10:AH11"/>
    <mergeCell ref="AC36:AC37"/>
    <mergeCell ref="G28:G29"/>
    <mergeCell ref="Z8:Z9"/>
    <mergeCell ref="D26:D27"/>
    <mergeCell ref="AB12:AB13"/>
    <mergeCell ref="Q20:Q21"/>
    <mergeCell ref="AH22:AH23"/>
    <mergeCell ref="AH12:AH13"/>
    <mergeCell ref="AH32:AH33"/>
    <mergeCell ref="AH34:AH35"/>
    <mergeCell ref="X32:X33"/>
    <mergeCell ref="AA14:AA15"/>
    <mergeCell ref="U12:U13"/>
    <mergeCell ref="AA28:AA29"/>
    <mergeCell ref="Y28:Y29"/>
    <mergeCell ref="Y12:Y13"/>
    <mergeCell ref="U14:U15"/>
    <mergeCell ref="X22:X23"/>
    <mergeCell ref="AB49:AC49"/>
    <mergeCell ref="X12:X13"/>
    <mergeCell ref="G32:G33"/>
    <mergeCell ref="R36:R37"/>
    <mergeCell ref="F30:F31"/>
    <mergeCell ref="G42:G44"/>
    <mergeCell ref="S30:S31"/>
    <mergeCell ref="G48:I48"/>
    <mergeCell ref="I38:I39"/>
    <mergeCell ref="F42:F44"/>
    <mergeCell ref="C45:C46"/>
    <mergeCell ref="D42:D43"/>
    <mergeCell ref="D45:D46"/>
    <mergeCell ref="F36:F37"/>
    <mergeCell ref="F24:F25"/>
    <mergeCell ref="K48:P48"/>
    <mergeCell ref="J28:J29"/>
    <mergeCell ref="G40:G41"/>
    <mergeCell ref="M45:M46"/>
    <mergeCell ref="K36:K37"/>
    <mergeCell ref="H45:H46"/>
    <mergeCell ref="I20:I21"/>
    <mergeCell ref="T24:T25"/>
    <mergeCell ref="J32:J33"/>
    <mergeCell ref="S20:S21"/>
    <mergeCell ref="P40:P41"/>
    <mergeCell ref="T38:T39"/>
    <mergeCell ref="T45:T46"/>
    <mergeCell ref="O26:O27"/>
    <mergeCell ref="S24:S25"/>
    <mergeCell ref="G8:G9"/>
    <mergeCell ref="AA2:AB2"/>
    <mergeCell ref="Q4:T4"/>
    <mergeCell ref="Q2:R2"/>
    <mergeCell ref="S12:S13"/>
    <mergeCell ref="H24:H25"/>
    <mergeCell ref="AB8:AB9"/>
    <mergeCell ref="R16:R17"/>
    <mergeCell ref="Q16:Q17"/>
    <mergeCell ref="J16:J17"/>
    <mergeCell ref="L2:O2"/>
    <mergeCell ref="S22:S23"/>
    <mergeCell ref="I8:I9"/>
    <mergeCell ref="Y10:Y11"/>
    <mergeCell ref="Z14:Z15"/>
    <mergeCell ref="I10:I11"/>
    <mergeCell ref="P8:P9"/>
    <mergeCell ref="T14:T15"/>
    <mergeCell ref="J8:J9"/>
    <mergeCell ref="I22:I23"/>
    <mergeCell ref="M8:M9"/>
    <mergeCell ref="R10:R11"/>
    <mergeCell ref="T10:T11"/>
    <mergeCell ref="N10:N11"/>
    <mergeCell ref="U10:U11"/>
    <mergeCell ref="W10:W11"/>
    <mergeCell ref="U8:U9"/>
    <mergeCell ref="S8:S9"/>
    <mergeCell ref="R8:R9"/>
    <mergeCell ref="L8:L9"/>
    <mergeCell ref="Z18:Z19"/>
    <mergeCell ref="Q18:Q19"/>
    <mergeCell ref="U18:U19"/>
    <mergeCell ref="Y18:Y19"/>
    <mergeCell ref="R12:R13"/>
    <mergeCell ref="R18:R19"/>
    <mergeCell ref="S10:S11"/>
    <mergeCell ref="X10:X11"/>
    <mergeCell ref="V8:V9"/>
    <mergeCell ref="AB36:AB37"/>
    <mergeCell ref="K24:K25"/>
    <mergeCell ref="U20:U21"/>
    <mergeCell ref="Y22:Y23"/>
    <mergeCell ref="U28:U29"/>
    <mergeCell ref="K22:K23"/>
    <mergeCell ref="AA26:AA27"/>
    <mergeCell ref="Y30:Y31"/>
    <mergeCell ref="Z32:Z33"/>
    <mergeCell ref="AB28:AB29"/>
    <mergeCell ref="G26:G27"/>
    <mergeCell ref="X36:X37"/>
    <mergeCell ref="M22:M23"/>
    <mergeCell ref="P22:P23"/>
    <mergeCell ref="O22:O23"/>
    <mergeCell ref="I24:I25"/>
    <mergeCell ref="V26:V27"/>
    <mergeCell ref="I26:I27"/>
    <mergeCell ref="N22:N23"/>
    <mergeCell ref="J36:J37"/>
    <mergeCell ref="X42:X43"/>
    <mergeCell ref="M20:M21"/>
    <mergeCell ref="H20:H21"/>
    <mergeCell ref="AB26:AB27"/>
    <mergeCell ref="R22:R23"/>
    <mergeCell ref="AB22:AB23"/>
    <mergeCell ref="S26:S27"/>
    <mergeCell ref="U24:U25"/>
    <mergeCell ref="T22:T23"/>
    <mergeCell ref="U26:U27"/>
    <mergeCell ref="AA10:AA11"/>
    <mergeCell ref="AA22:AA23"/>
    <mergeCell ref="AC24:AC25"/>
    <mergeCell ref="I42:I44"/>
    <mergeCell ref="W26:W27"/>
    <mergeCell ref="G24:G25"/>
    <mergeCell ref="O28:O29"/>
    <mergeCell ref="T26:T27"/>
    <mergeCell ref="T36:T37"/>
    <mergeCell ref="G22:G23"/>
    <mergeCell ref="AA8:AA9"/>
    <mergeCell ref="V16:V17"/>
    <mergeCell ref="O14:O15"/>
    <mergeCell ref="Y8:Y9"/>
    <mergeCell ref="M16:M17"/>
    <mergeCell ref="S16:S17"/>
    <mergeCell ref="N8:N9"/>
    <mergeCell ref="O8:O9"/>
    <mergeCell ref="Q8:Q9"/>
    <mergeCell ref="W14:W15"/>
    <mergeCell ref="M12:M13"/>
    <mergeCell ref="M10:M11"/>
    <mergeCell ref="AD16:AD17"/>
    <mergeCell ref="AD14:AD15"/>
    <mergeCell ref="N16:N17"/>
    <mergeCell ref="Y14:Y15"/>
    <mergeCell ref="V12:V13"/>
    <mergeCell ref="AB16:AB17"/>
    <mergeCell ref="AB10:AB11"/>
    <mergeCell ref="AB14:AB15"/>
    <mergeCell ref="AD18:AD19"/>
    <mergeCell ref="X20:X21"/>
    <mergeCell ref="Z16:Z17"/>
    <mergeCell ref="P16:P17"/>
    <mergeCell ref="AD20:AD21"/>
    <mergeCell ref="N20:N21"/>
    <mergeCell ref="V18:V19"/>
    <mergeCell ref="T18:T19"/>
    <mergeCell ref="P18:P19"/>
    <mergeCell ref="S18:S19"/>
    <mergeCell ref="D22:D23"/>
    <mergeCell ref="AC16:AC17"/>
    <mergeCell ref="AB18:AB19"/>
    <mergeCell ref="P10:P11"/>
    <mergeCell ref="M14:M15"/>
    <mergeCell ref="Q10:Q11"/>
    <mergeCell ref="AA12:AA13"/>
    <mergeCell ref="L22:L23"/>
    <mergeCell ref="AA20:AA21"/>
    <mergeCell ref="W18:W19"/>
    <mergeCell ref="B16:B17"/>
    <mergeCell ref="B18:B19"/>
    <mergeCell ref="Q28:Q29"/>
    <mergeCell ref="G12:G13"/>
    <mergeCell ref="O16:O17"/>
    <mergeCell ref="J20:J21"/>
    <mergeCell ref="N26:N27"/>
    <mergeCell ref="J14:J15"/>
    <mergeCell ref="I12:I13"/>
    <mergeCell ref="L12:L13"/>
    <mergeCell ref="B8:B9"/>
    <mergeCell ref="N14:N15"/>
    <mergeCell ref="D18:D19"/>
    <mergeCell ref="Q12:Q13"/>
    <mergeCell ref="AA18:AA19"/>
    <mergeCell ref="H12:H13"/>
    <mergeCell ref="B10:B11"/>
    <mergeCell ref="O12:O13"/>
    <mergeCell ref="N12:N13"/>
    <mergeCell ref="P12:P13"/>
    <mergeCell ref="F10:F11"/>
    <mergeCell ref="K18:K19"/>
    <mergeCell ref="J18:J19"/>
    <mergeCell ref="K14:K15"/>
    <mergeCell ref="F18:F19"/>
    <mergeCell ref="G20:G21"/>
    <mergeCell ref="G14:G15"/>
    <mergeCell ref="I16:I17"/>
    <mergeCell ref="G18:G19"/>
    <mergeCell ref="F20:F21"/>
    <mergeCell ref="M40:M41"/>
    <mergeCell ref="Y26:Y27"/>
    <mergeCell ref="AA24:AA25"/>
    <mergeCell ref="U30:U31"/>
    <mergeCell ref="P32:P33"/>
    <mergeCell ref="T34:T35"/>
    <mergeCell ref="Z26:Z27"/>
    <mergeCell ref="N24:N25"/>
    <mergeCell ref="AA34:AA35"/>
    <mergeCell ref="M38:M39"/>
    <mergeCell ref="O4:P4"/>
    <mergeCell ref="X18:X19"/>
    <mergeCell ref="Q30:Q31"/>
    <mergeCell ref="T30:T31"/>
    <mergeCell ref="W8:W9"/>
    <mergeCell ref="U32:U33"/>
    <mergeCell ref="X16:X17"/>
    <mergeCell ref="P26:P27"/>
    <mergeCell ref="O32:O33"/>
    <mergeCell ref="T8:T9"/>
    <mergeCell ref="AB42:AB44"/>
    <mergeCell ref="H42:H44"/>
    <mergeCell ref="G45:G46"/>
    <mergeCell ref="AD30:AD31"/>
    <mergeCell ref="G38:G39"/>
    <mergeCell ref="W34:W35"/>
    <mergeCell ref="G30:G31"/>
    <mergeCell ref="H30:H31"/>
    <mergeCell ref="P45:P46"/>
    <mergeCell ref="AA32:AA33"/>
    <mergeCell ref="E45:E46"/>
    <mergeCell ref="K49:P49"/>
    <mergeCell ref="AC38:AC39"/>
    <mergeCell ref="AA36:AA37"/>
    <mergeCell ref="AD40:AD41"/>
    <mergeCell ref="H36:H37"/>
    <mergeCell ref="W45:W46"/>
    <mergeCell ref="AA38:AA39"/>
    <mergeCell ref="O38:O39"/>
    <mergeCell ref="AA45:AA46"/>
    <mergeCell ref="H50:I50"/>
    <mergeCell ref="AD38:AD39"/>
    <mergeCell ref="X45:X46"/>
    <mergeCell ref="W36:W37"/>
    <mergeCell ref="Y40:Y41"/>
    <mergeCell ref="S48:U49"/>
    <mergeCell ref="AA40:AA41"/>
    <mergeCell ref="J50:K50"/>
    <mergeCell ref="Q42:Q44"/>
    <mergeCell ref="R45:R46"/>
    <mergeCell ref="C24:C25"/>
    <mergeCell ref="W48:AA48"/>
    <mergeCell ref="V14:V15"/>
    <mergeCell ref="R48:R49"/>
    <mergeCell ref="Y38:Y39"/>
    <mergeCell ref="Z42:Z44"/>
    <mergeCell ref="X30:X31"/>
    <mergeCell ref="S28:S29"/>
    <mergeCell ref="V30:V31"/>
    <mergeCell ref="U34:U35"/>
    <mergeCell ref="B32:B33"/>
    <mergeCell ref="C12:C13"/>
    <mergeCell ref="K45:K46"/>
    <mergeCell ref="V28:V29"/>
    <mergeCell ref="Z34:Z35"/>
    <mergeCell ref="M28:M29"/>
    <mergeCell ref="D12:D13"/>
    <mergeCell ref="C20:C21"/>
    <mergeCell ref="C16:C17"/>
    <mergeCell ref="D14:D15"/>
    <mergeCell ref="AD24:AD25"/>
    <mergeCell ref="V22:V23"/>
    <mergeCell ref="D20:D21"/>
    <mergeCell ref="B45:B46"/>
    <mergeCell ref="B42:B43"/>
    <mergeCell ref="B24:B25"/>
    <mergeCell ref="B26:B27"/>
    <mergeCell ref="D32:D33"/>
    <mergeCell ref="D40:D41"/>
    <mergeCell ref="D24:D25"/>
    <mergeCell ref="D10:D11"/>
    <mergeCell ref="W28:W29"/>
    <mergeCell ref="Z30:Z31"/>
    <mergeCell ref="O40:O41"/>
    <mergeCell ref="D16:D17"/>
    <mergeCell ref="H34:H35"/>
    <mergeCell ref="K12:K13"/>
    <mergeCell ref="F14:F15"/>
    <mergeCell ref="J12:J13"/>
    <mergeCell ref="J10:J11"/>
    <mergeCell ref="AD28:AD29"/>
    <mergeCell ref="K40:K41"/>
    <mergeCell ref="C14:C15"/>
    <mergeCell ref="O10:O11"/>
    <mergeCell ref="C10:C11"/>
    <mergeCell ref="K26:K27"/>
    <mergeCell ref="F34:F35"/>
    <mergeCell ref="L16:L17"/>
    <mergeCell ref="AD26:AD27"/>
    <mergeCell ref="X40:X41"/>
  </mergeCells>
  <dataValidations count="1">
    <dataValidation type="list" allowBlank="1" showInputMessage="1" showErrorMessage="1" sqref="AA2:AB2">
      <formula1>$AG$1:$AG$4</formula1>
    </dataValidation>
  </dataValidations>
  <printOptions/>
  <pageMargins left="0.86" right="0.75" top="0.74" bottom="0.69" header="0.64" footer="0.5"/>
  <pageSetup horizontalDpi="600" verticalDpi="600" orientation="landscape" paperSize="5" scale="62" r:id="rId1"/>
</worksheet>
</file>

<file path=xl/worksheets/sheet2.xml><?xml version="1.0" encoding="utf-8"?>
<worksheet xmlns="http://schemas.openxmlformats.org/spreadsheetml/2006/main" xmlns:r="http://schemas.openxmlformats.org/officeDocument/2006/relationships">
  <dimension ref="A1:L80"/>
  <sheetViews>
    <sheetView zoomScale="80" zoomScaleNormal="80" zoomScalePageLayoutView="0" workbookViewId="0" topLeftCell="A52">
      <selection activeCell="E52" sqref="E52"/>
    </sheetView>
  </sheetViews>
  <sheetFormatPr defaultColWidth="9.140625" defaultRowHeight="12.75"/>
  <cols>
    <col min="1" max="1" width="18.8515625" style="0" customWidth="1"/>
    <col min="2" max="2" width="21.140625" style="0" customWidth="1"/>
    <col min="3" max="3" width="41.8515625" style="0" customWidth="1"/>
    <col min="4" max="4" width="27.140625" style="0" customWidth="1"/>
    <col min="5" max="5" width="31.140625" style="0" customWidth="1"/>
    <col min="6" max="6" width="34.57421875" style="0" customWidth="1"/>
    <col min="9" max="9" width="11.00390625" style="0" customWidth="1"/>
  </cols>
  <sheetData>
    <row r="1" spans="1:6" ht="41.25" customHeight="1">
      <c r="A1" s="351" t="s">
        <v>64</v>
      </c>
      <c r="B1" s="351"/>
      <c r="C1" s="351"/>
      <c r="D1" s="351"/>
      <c r="E1" s="351"/>
      <c r="F1" s="351"/>
    </row>
    <row r="2" spans="1:6" s="1" customFormat="1" ht="18" customHeight="1">
      <c r="A2" s="308" t="s">
        <v>77</v>
      </c>
      <c r="B2" s="309"/>
      <c r="C2" s="362" t="str">
        <f>' SALARY DETAIL'!C4</f>
        <v>Surash Singh</v>
      </c>
      <c r="D2" s="363"/>
      <c r="E2" s="157" t="s">
        <v>18</v>
      </c>
      <c r="F2" s="158" t="str">
        <f>' SALARY DETAIL'!Q2</f>
        <v>2013-14</v>
      </c>
    </row>
    <row r="3" spans="1:6" s="1" customFormat="1" ht="18" customHeight="1">
      <c r="A3" s="308" t="s">
        <v>78</v>
      </c>
      <c r="B3" s="309"/>
      <c r="C3" s="362" t="str">
        <f>' SALARY DETAIL'!I4</f>
        <v>JR Asst</v>
      </c>
      <c r="D3" s="363"/>
      <c r="E3" s="157" t="s">
        <v>20</v>
      </c>
      <c r="F3" s="158" t="str">
        <f>' SALARY DETAIL'!T2</f>
        <v>2014-15</v>
      </c>
    </row>
    <row r="4" spans="1:6" s="1" customFormat="1" ht="17.25" customHeight="1">
      <c r="A4" s="308" t="s">
        <v>19</v>
      </c>
      <c r="B4" s="309"/>
      <c r="C4" s="362" t="str">
        <f>' SALARY DETAIL'!D1</f>
        <v> Govt.High .School Ladda</v>
      </c>
      <c r="D4" s="363"/>
      <c r="E4" s="157" t="s">
        <v>23</v>
      </c>
      <c r="F4" s="158" t="str">
        <f>' SALARY DETAIL'!Z4</f>
        <v>BROPS4245P</v>
      </c>
    </row>
    <row r="5" spans="1:6" s="1" customFormat="1" ht="18" customHeight="1">
      <c r="A5" s="308" t="s">
        <v>21</v>
      </c>
      <c r="B5" s="309"/>
      <c r="C5" s="362" t="str">
        <f>' SALARY DETAIL'!D2</f>
        <v>Ram Basti Sangrur</v>
      </c>
      <c r="D5" s="363"/>
      <c r="E5" s="159" t="s">
        <v>61</v>
      </c>
      <c r="F5" s="160" t="str">
        <f>' SALARY DETAIL'!Q4</f>
        <v>T-65125</v>
      </c>
    </row>
    <row r="6" spans="1:6" s="1" customFormat="1" ht="29.25" customHeight="1">
      <c r="A6" s="367" t="s">
        <v>264</v>
      </c>
      <c r="B6" s="368"/>
      <c r="C6" s="368"/>
      <c r="D6" s="368"/>
      <c r="E6" s="369"/>
      <c r="F6" s="321">
        <f>A8+C8+D8+E8</f>
        <v>833595</v>
      </c>
    </row>
    <row r="7" spans="1:6" s="1" customFormat="1" ht="45.75" customHeight="1">
      <c r="A7" s="310" t="s">
        <v>162</v>
      </c>
      <c r="B7" s="310"/>
      <c r="C7" s="3" t="s">
        <v>289</v>
      </c>
      <c r="D7" s="3" t="s">
        <v>290</v>
      </c>
      <c r="E7" s="108" t="s">
        <v>326</v>
      </c>
      <c r="F7" s="322"/>
    </row>
    <row r="8" spans="1:6" s="1" customFormat="1" ht="24" customHeight="1">
      <c r="A8" s="360">
        <f>' SALARY DETAIL'!U45</f>
        <v>833595</v>
      </c>
      <c r="B8" s="361"/>
      <c r="C8" s="119"/>
      <c r="D8" s="119"/>
      <c r="E8" s="195">
        <f>' SALARY DETAIL'!W45</f>
        <v>0</v>
      </c>
      <c r="F8" s="323"/>
    </row>
    <row r="9" spans="1:6" s="1" customFormat="1" ht="20.25" customHeight="1">
      <c r="A9" s="317" t="s">
        <v>263</v>
      </c>
      <c r="B9" s="318"/>
      <c r="C9" s="319"/>
      <c r="D9" s="319"/>
      <c r="E9" s="320"/>
      <c r="F9" s="364">
        <f>E12+E13+E14+E15+E16</f>
        <v>56609</v>
      </c>
    </row>
    <row r="10" spans="1:6" s="1" customFormat="1" ht="36" customHeight="1">
      <c r="A10" s="356" t="s">
        <v>209</v>
      </c>
      <c r="B10" s="357"/>
      <c r="C10" s="358"/>
      <c r="D10" s="358"/>
      <c r="E10" s="359"/>
      <c r="F10" s="365"/>
    </row>
    <row r="11" spans="1:6" s="1" customFormat="1" ht="47.25" customHeight="1">
      <c r="A11" s="345" t="s">
        <v>73</v>
      </c>
      <c r="B11" s="347"/>
      <c r="C11" s="161" t="s">
        <v>74</v>
      </c>
      <c r="D11" s="161" t="s">
        <v>75</v>
      </c>
      <c r="E11" s="161" t="s">
        <v>204</v>
      </c>
      <c r="F11" s="365"/>
    </row>
    <row r="12" spans="1:6" s="1" customFormat="1" ht="24.75" customHeight="1">
      <c r="A12" s="324">
        <f>' SALARY DETAIL'!M45</f>
        <v>0</v>
      </c>
      <c r="B12" s="325"/>
      <c r="C12" s="163">
        <f>ROUND(' SALARY DETAIL'!AH30*40/100,0)</f>
        <v>0</v>
      </c>
      <c r="D12" s="162">
        <f>A73-ROUND(' SALARY DETAIL'!AH30*10/100,0)</f>
        <v>0</v>
      </c>
      <c r="E12" s="163">
        <f>IF(MIN(A12,C12,D12)&lt;0,0,(MIN(A12,C12,D12)))</f>
        <v>0</v>
      </c>
      <c r="F12" s="365"/>
    </row>
    <row r="13" spans="1:6" s="1" customFormat="1" ht="19.5" customHeight="1">
      <c r="A13" s="326" t="s">
        <v>210</v>
      </c>
      <c r="B13" s="327"/>
      <c r="C13" s="327"/>
      <c r="D13" s="328"/>
      <c r="E13" s="164">
        <v>8400</v>
      </c>
      <c r="F13" s="365"/>
    </row>
    <row r="14" spans="1:6" s="1" customFormat="1" ht="19.5" customHeight="1">
      <c r="A14" s="329" t="s">
        <v>303</v>
      </c>
      <c r="B14" s="330"/>
      <c r="C14" s="330"/>
      <c r="D14" s="331"/>
      <c r="E14" s="165">
        <v>48209</v>
      </c>
      <c r="F14" s="365"/>
    </row>
    <row r="15" spans="1:6" s="1" customFormat="1" ht="19.5" customHeight="1">
      <c r="A15" s="326" t="s">
        <v>297</v>
      </c>
      <c r="B15" s="327"/>
      <c r="C15" s="327"/>
      <c r="D15" s="328"/>
      <c r="E15" s="164">
        <v>0</v>
      </c>
      <c r="F15" s="365"/>
    </row>
    <row r="16" spans="1:6" s="1" customFormat="1" ht="19.5" customHeight="1">
      <c r="A16" s="326" t="s">
        <v>298</v>
      </c>
      <c r="B16" s="327"/>
      <c r="C16" s="327"/>
      <c r="D16" s="328"/>
      <c r="E16" s="165">
        <v>0</v>
      </c>
      <c r="F16" s="366"/>
    </row>
    <row r="17" spans="1:6" s="1" customFormat="1" ht="27.75" customHeight="1">
      <c r="A17" s="355" t="s">
        <v>265</v>
      </c>
      <c r="B17" s="355"/>
      <c r="C17" s="355"/>
      <c r="D17" s="355"/>
      <c r="E17" s="355"/>
      <c r="F17" s="82">
        <f>F6-F9</f>
        <v>776986</v>
      </c>
    </row>
    <row r="18" spans="1:10" s="1" customFormat="1" ht="24.75" customHeight="1">
      <c r="A18" s="355" t="s">
        <v>266</v>
      </c>
      <c r="B18" s="355"/>
      <c r="C18" s="355"/>
      <c r="D18" s="355"/>
      <c r="E18" s="355"/>
      <c r="F18" s="352">
        <f>A20+B20+C20+D20+E20</f>
        <v>3000</v>
      </c>
      <c r="J18" s="63"/>
    </row>
    <row r="19" spans="1:6" s="1" customFormat="1" ht="45.75" customHeight="1">
      <c r="A19" s="3" t="s">
        <v>211</v>
      </c>
      <c r="B19" s="3" t="s">
        <v>296</v>
      </c>
      <c r="C19" s="166" t="s">
        <v>293</v>
      </c>
      <c r="D19" s="3" t="s">
        <v>313</v>
      </c>
      <c r="E19" s="3" t="s">
        <v>205</v>
      </c>
      <c r="F19" s="353"/>
    </row>
    <row r="20" spans="1:6" s="1" customFormat="1" ht="23.25" customHeight="1">
      <c r="A20" s="167">
        <v>3000</v>
      </c>
      <c r="B20" s="167">
        <v>0</v>
      </c>
      <c r="C20" s="167">
        <v>0</v>
      </c>
      <c r="D20" s="167">
        <v>0</v>
      </c>
      <c r="E20" s="167">
        <v>0</v>
      </c>
      <c r="F20" s="354"/>
    </row>
    <row r="21" spans="1:6" s="1" customFormat="1" ht="24" customHeight="1">
      <c r="A21" s="285" t="s">
        <v>270</v>
      </c>
      <c r="B21" s="285"/>
      <c r="C21" s="285"/>
      <c r="D21" s="285"/>
      <c r="E21" s="285"/>
      <c r="F21" s="82">
        <f>F17+F18</f>
        <v>779986</v>
      </c>
    </row>
    <row r="22" spans="1:6" s="1" customFormat="1" ht="24" customHeight="1">
      <c r="A22" s="285" t="s">
        <v>269</v>
      </c>
      <c r="B22" s="285"/>
      <c r="C22" s="285"/>
      <c r="D22" s="376"/>
      <c r="E22" s="285"/>
      <c r="F22" s="90"/>
    </row>
    <row r="23" spans="1:6" s="1" customFormat="1" ht="21.75" customHeight="1">
      <c r="A23" s="168">
        <v>1</v>
      </c>
      <c r="B23" s="314" t="s">
        <v>243</v>
      </c>
      <c r="C23" s="315"/>
      <c r="D23" s="316"/>
      <c r="E23" s="137">
        <f>' SALARY DETAIL'!Y45</f>
        <v>111880</v>
      </c>
      <c r="F23" s="287">
        <f>IF(E41&gt;150000,150000,E41)</f>
        <v>150000</v>
      </c>
    </row>
    <row r="24" spans="1:6" s="1" customFormat="1" ht="21.75" customHeight="1">
      <c r="A24" s="168">
        <v>2</v>
      </c>
      <c r="B24" s="314" t="s">
        <v>274</v>
      </c>
      <c r="C24" s="315"/>
      <c r="D24" s="316"/>
      <c r="E24" s="80">
        <v>0</v>
      </c>
      <c r="F24" s="287"/>
    </row>
    <row r="25" spans="1:6" s="1" customFormat="1" ht="21.75" customHeight="1">
      <c r="A25" s="168">
        <v>3</v>
      </c>
      <c r="B25" s="314" t="s">
        <v>275</v>
      </c>
      <c r="C25" s="315"/>
      <c r="D25" s="316"/>
      <c r="E25" s="81">
        <f>' SALARY DETAIL'!X45</f>
        <v>0</v>
      </c>
      <c r="F25" s="287"/>
    </row>
    <row r="26" spans="1:6" s="1" customFormat="1" ht="21.75" customHeight="1">
      <c r="A26" s="168">
        <v>4</v>
      </c>
      <c r="B26" s="314" t="s">
        <v>232</v>
      </c>
      <c r="C26" s="315"/>
      <c r="D26" s="316"/>
      <c r="E26" s="80">
        <v>0</v>
      </c>
      <c r="F26" s="287"/>
    </row>
    <row r="27" spans="1:6" s="1" customFormat="1" ht="21.75" customHeight="1">
      <c r="A27" s="168">
        <v>5</v>
      </c>
      <c r="B27" s="314" t="s">
        <v>233</v>
      </c>
      <c r="C27" s="315"/>
      <c r="D27" s="316"/>
      <c r="E27" s="81">
        <f>' SALARY DETAIL'!Z45</f>
        <v>720</v>
      </c>
      <c r="F27" s="287"/>
    </row>
    <row r="28" spans="1:6" s="1" customFormat="1" ht="21.75" customHeight="1">
      <c r="A28" s="168">
        <v>6</v>
      </c>
      <c r="B28" s="314" t="s">
        <v>234</v>
      </c>
      <c r="C28" s="315"/>
      <c r="D28" s="316"/>
      <c r="E28" s="80">
        <v>0</v>
      </c>
      <c r="F28" s="287"/>
    </row>
    <row r="29" spans="1:6" s="1" customFormat="1" ht="21.75" customHeight="1">
      <c r="A29" s="168">
        <v>7</v>
      </c>
      <c r="B29" s="314" t="s">
        <v>235</v>
      </c>
      <c r="C29" s="315"/>
      <c r="D29" s="316"/>
      <c r="E29" s="80">
        <v>0</v>
      </c>
      <c r="F29" s="287"/>
    </row>
    <row r="30" spans="1:6" s="1" customFormat="1" ht="21.75" customHeight="1">
      <c r="A30" s="168">
        <v>8</v>
      </c>
      <c r="B30" s="314" t="s">
        <v>236</v>
      </c>
      <c r="C30" s="315"/>
      <c r="D30" s="316"/>
      <c r="E30" s="80">
        <v>0</v>
      </c>
      <c r="F30" s="287"/>
    </row>
    <row r="31" spans="1:6" s="1" customFormat="1" ht="21.75" customHeight="1">
      <c r="A31" s="168">
        <v>9</v>
      </c>
      <c r="B31" s="314" t="s">
        <v>237</v>
      </c>
      <c r="C31" s="315"/>
      <c r="D31" s="316"/>
      <c r="E31" s="80">
        <v>0</v>
      </c>
      <c r="F31" s="287"/>
    </row>
    <row r="32" spans="1:6" s="1" customFormat="1" ht="21.75" customHeight="1">
      <c r="A32" s="168">
        <v>10</v>
      </c>
      <c r="B32" s="314" t="s">
        <v>238</v>
      </c>
      <c r="C32" s="315"/>
      <c r="D32" s="316"/>
      <c r="E32" s="80">
        <v>0</v>
      </c>
      <c r="F32" s="287"/>
    </row>
    <row r="33" spans="1:6" s="1" customFormat="1" ht="21.75" customHeight="1">
      <c r="A33" s="168">
        <v>11</v>
      </c>
      <c r="B33" s="314" t="s">
        <v>239</v>
      </c>
      <c r="C33" s="315"/>
      <c r="D33" s="316"/>
      <c r="E33" s="80">
        <v>0</v>
      </c>
      <c r="F33" s="287"/>
    </row>
    <row r="34" spans="1:6" s="1" customFormat="1" ht="21.75" customHeight="1">
      <c r="A34" s="168">
        <v>12</v>
      </c>
      <c r="B34" s="314" t="s">
        <v>240</v>
      </c>
      <c r="C34" s="315"/>
      <c r="D34" s="316"/>
      <c r="E34" s="80">
        <v>0</v>
      </c>
      <c r="F34" s="287"/>
    </row>
    <row r="35" spans="1:6" s="1" customFormat="1" ht="21.75" customHeight="1">
      <c r="A35" s="168">
        <v>13</v>
      </c>
      <c r="B35" s="314" t="s">
        <v>257</v>
      </c>
      <c r="C35" s="315"/>
      <c r="D35" s="316"/>
      <c r="E35" s="80">
        <v>119791</v>
      </c>
      <c r="F35" s="287"/>
    </row>
    <row r="36" spans="1:6" s="1" customFormat="1" ht="21.75" customHeight="1">
      <c r="A36" s="168">
        <v>14</v>
      </c>
      <c r="B36" s="314" t="s">
        <v>241</v>
      </c>
      <c r="C36" s="315"/>
      <c r="D36" s="316"/>
      <c r="E36" s="80">
        <v>0</v>
      </c>
      <c r="F36" s="287"/>
    </row>
    <row r="37" spans="1:6" s="1" customFormat="1" ht="21.75" customHeight="1">
      <c r="A37" s="168">
        <v>15</v>
      </c>
      <c r="B37" s="314" t="s">
        <v>242</v>
      </c>
      <c r="C37" s="315"/>
      <c r="D37" s="316"/>
      <c r="E37" s="80">
        <v>0</v>
      </c>
      <c r="F37" s="287"/>
    </row>
    <row r="38" spans="1:6" s="1" customFormat="1" ht="21.75" customHeight="1">
      <c r="A38" s="168">
        <v>16</v>
      </c>
      <c r="B38" s="311" t="s">
        <v>299</v>
      </c>
      <c r="C38" s="312"/>
      <c r="D38" s="313"/>
      <c r="E38" s="80">
        <v>0</v>
      </c>
      <c r="F38" s="287"/>
    </row>
    <row r="39" spans="1:6" s="1" customFormat="1" ht="21.75" customHeight="1">
      <c r="A39" s="168">
        <v>17</v>
      </c>
      <c r="B39" s="311" t="s">
        <v>301</v>
      </c>
      <c r="C39" s="312"/>
      <c r="D39" s="313"/>
      <c r="E39" s="89">
        <v>0</v>
      </c>
      <c r="F39" s="287"/>
    </row>
    <row r="40" spans="1:6" s="1" customFormat="1" ht="21.75" customHeight="1">
      <c r="A40" s="168">
        <v>18</v>
      </c>
      <c r="B40" s="311" t="s">
        <v>261</v>
      </c>
      <c r="C40" s="312"/>
      <c r="D40" s="313"/>
      <c r="E40" s="137">
        <f>' SALARY DETAIL'!W45</f>
        <v>0</v>
      </c>
      <c r="F40" s="287"/>
    </row>
    <row r="41" spans="1:6" s="1" customFormat="1" ht="21.75" customHeight="1">
      <c r="A41" s="168">
        <v>19</v>
      </c>
      <c r="B41" s="311" t="s">
        <v>245</v>
      </c>
      <c r="C41" s="312"/>
      <c r="D41" s="313"/>
      <c r="E41" s="79">
        <f>SUM(E23:E40)</f>
        <v>232391</v>
      </c>
      <c r="F41" s="287"/>
    </row>
    <row r="42" spans="1:6" s="1" customFormat="1" ht="21.75" customHeight="1">
      <c r="A42" s="168">
        <v>20</v>
      </c>
      <c r="B42" s="311" t="s">
        <v>315</v>
      </c>
      <c r="C42" s="312"/>
      <c r="D42" s="313"/>
      <c r="E42" s="81">
        <f>E8</f>
        <v>0</v>
      </c>
      <c r="F42" s="332">
        <f>E42+E43</f>
        <v>0</v>
      </c>
    </row>
    <row r="43" spans="1:6" s="1" customFormat="1" ht="24" customHeight="1">
      <c r="A43" s="67">
        <v>29</v>
      </c>
      <c r="B43" s="292" t="s">
        <v>314</v>
      </c>
      <c r="C43" s="293"/>
      <c r="D43" s="294"/>
      <c r="E43" s="80"/>
      <c r="F43" s="332"/>
    </row>
    <row r="44" spans="1:6" s="1" customFormat="1" ht="27" customHeight="1">
      <c r="A44" s="302" t="s">
        <v>208</v>
      </c>
      <c r="B44" s="303"/>
      <c r="C44" s="303"/>
      <c r="D44" s="303"/>
      <c r="E44" s="304"/>
      <c r="F44" s="83">
        <f>F23+F42</f>
        <v>150000</v>
      </c>
    </row>
    <row r="45" spans="1:6" s="1" customFormat="1" ht="15.75">
      <c r="A45" s="377" t="s">
        <v>267</v>
      </c>
      <c r="B45" s="377"/>
      <c r="C45" s="377"/>
      <c r="D45" s="377"/>
      <c r="E45" s="377"/>
      <c r="F45" s="301"/>
    </row>
    <row r="46" spans="1:6" s="1" customFormat="1" ht="21.75" customHeight="1">
      <c r="A46" s="169" t="s">
        <v>0</v>
      </c>
      <c r="B46" s="305" t="s">
        <v>1</v>
      </c>
      <c r="C46" s="306"/>
      <c r="D46" s="307"/>
      <c r="E46" s="119"/>
      <c r="F46" s="301"/>
    </row>
    <row r="47" spans="1:6" s="1" customFormat="1" ht="21.75" customHeight="1">
      <c r="A47" s="169" t="s">
        <v>2</v>
      </c>
      <c r="B47" s="339" t="s">
        <v>259</v>
      </c>
      <c r="C47" s="340"/>
      <c r="D47" s="341"/>
      <c r="E47" s="119">
        <v>0</v>
      </c>
      <c r="F47" s="301"/>
    </row>
    <row r="48" spans="1:6" s="1" customFormat="1" ht="21.75" customHeight="1">
      <c r="A48" s="169" t="s">
        <v>3</v>
      </c>
      <c r="B48" s="348" t="s">
        <v>22</v>
      </c>
      <c r="C48" s="349"/>
      <c r="D48" s="350"/>
      <c r="E48" s="119">
        <v>9000</v>
      </c>
      <c r="F48" s="301"/>
    </row>
    <row r="49" spans="1:6" s="1" customFormat="1" ht="21.75" customHeight="1">
      <c r="A49" s="169" t="s">
        <v>4</v>
      </c>
      <c r="B49" s="305" t="s">
        <v>207</v>
      </c>
      <c r="C49" s="306"/>
      <c r="D49" s="307"/>
      <c r="E49" s="119"/>
      <c r="F49" s="301"/>
    </row>
    <row r="50" spans="1:6" s="1" customFormat="1" ht="21.75" customHeight="1">
      <c r="A50" s="169" t="s">
        <v>5</v>
      </c>
      <c r="B50" s="305" t="s">
        <v>6</v>
      </c>
      <c r="C50" s="306"/>
      <c r="D50" s="307"/>
      <c r="E50" s="119"/>
      <c r="F50" s="301"/>
    </row>
    <row r="51" spans="1:6" s="1" customFormat="1" ht="21.75" customHeight="1">
      <c r="A51" s="169" t="s">
        <v>7</v>
      </c>
      <c r="B51" s="305" t="s">
        <v>10</v>
      </c>
      <c r="C51" s="306"/>
      <c r="D51" s="307"/>
      <c r="E51" s="119"/>
      <c r="F51" s="301"/>
    </row>
    <row r="52" spans="1:6" s="1" customFormat="1" ht="21.75" customHeight="1">
      <c r="A52" s="169" t="s">
        <v>8</v>
      </c>
      <c r="B52" s="305" t="s">
        <v>12</v>
      </c>
      <c r="C52" s="306"/>
      <c r="D52" s="307"/>
      <c r="E52" s="119"/>
      <c r="F52" s="301"/>
    </row>
    <row r="53" spans="1:6" s="1" customFormat="1" ht="21.75" customHeight="1">
      <c r="A53" s="169" t="s">
        <v>9</v>
      </c>
      <c r="B53" s="298" t="s">
        <v>260</v>
      </c>
      <c r="C53" s="299"/>
      <c r="D53" s="300"/>
      <c r="E53" s="119">
        <v>3000</v>
      </c>
      <c r="F53" s="301"/>
    </row>
    <row r="54" spans="1:6" s="1" customFormat="1" ht="21.75" customHeight="1">
      <c r="A54" s="169" t="s">
        <v>11</v>
      </c>
      <c r="B54" s="339" t="s">
        <v>206</v>
      </c>
      <c r="C54" s="340"/>
      <c r="D54" s="341"/>
      <c r="E54" s="119"/>
      <c r="F54" s="301"/>
    </row>
    <row r="55" spans="1:6" s="1" customFormat="1" ht="24.75" customHeight="1">
      <c r="A55" s="295" t="s">
        <v>262</v>
      </c>
      <c r="B55" s="296"/>
      <c r="C55" s="296"/>
      <c r="D55" s="296"/>
      <c r="E55" s="297"/>
      <c r="F55" s="82">
        <f>SUM(E46:E54)</f>
        <v>12000</v>
      </c>
    </row>
    <row r="56" spans="1:6" s="1" customFormat="1" ht="24.75" customHeight="1">
      <c r="A56" s="336" t="s">
        <v>196</v>
      </c>
      <c r="B56" s="337"/>
      <c r="C56" s="337"/>
      <c r="D56" s="337"/>
      <c r="E56" s="338"/>
      <c r="F56" s="82">
        <f>F44+F55</f>
        <v>162000</v>
      </c>
    </row>
    <row r="57" spans="1:6" s="1" customFormat="1" ht="26.25" customHeight="1">
      <c r="A57" s="285" t="s">
        <v>268</v>
      </c>
      <c r="B57" s="285"/>
      <c r="C57" s="285"/>
      <c r="D57" s="285"/>
      <c r="E57" s="285"/>
      <c r="F57" s="84">
        <f>F21-F56</f>
        <v>617986</v>
      </c>
    </row>
    <row r="58" spans="1:6" s="1" customFormat="1" ht="21.75" customHeight="1">
      <c r="A58" s="372" t="s">
        <v>327</v>
      </c>
      <c r="B58" s="373"/>
      <c r="C58" s="373"/>
      <c r="D58" s="374"/>
      <c r="E58" s="87">
        <v>0</v>
      </c>
      <c r="F58" s="286"/>
    </row>
    <row r="59" spans="1:12" s="1" customFormat="1" ht="21.75" customHeight="1">
      <c r="A59" s="333" t="s">
        <v>334</v>
      </c>
      <c r="B59" s="334"/>
      <c r="C59" s="334"/>
      <c r="D59" s="335"/>
      <c r="E59" s="88">
        <f>VLOOKUP(' SALARY DETAIL'!AA2,'TDS CALCULATION '!I59:L63,2,FALSE)</f>
        <v>25000</v>
      </c>
      <c r="F59" s="287"/>
      <c r="I59" s="120" t="s">
        <v>272</v>
      </c>
      <c r="J59" s="121">
        <f>ROUND(MIN(IF(F57&gt;250000,((F57-250000)*10/100)),25000),0)</f>
        <v>25000</v>
      </c>
      <c r="K59" s="121">
        <f>ROUND(MIN(IF(F57&gt;500000,((F57-500000)*20/100)),100000),0)</f>
        <v>23597</v>
      </c>
      <c r="L59" s="121">
        <f>IF(F57&gt;1000000,ROUND((F57-1000000)*30/100,0),(0))</f>
        <v>0</v>
      </c>
    </row>
    <row r="60" spans="1:12" s="1" customFormat="1" ht="21.75" customHeight="1">
      <c r="A60" s="333" t="s">
        <v>335</v>
      </c>
      <c r="B60" s="334"/>
      <c r="C60" s="334"/>
      <c r="D60" s="335"/>
      <c r="E60" s="88">
        <f>VLOOKUP(' SALARY DETAIL'!AA2,'TDS CALCULATION '!I59:L63,3,FALSE)</f>
        <v>23597</v>
      </c>
      <c r="F60" s="287"/>
      <c r="I60" s="120" t="s">
        <v>271</v>
      </c>
      <c r="J60" s="121">
        <f>ROUND(MIN(IF(F57&gt;300000,((F57-300000)*10/100)),20000),0)</f>
        <v>20000</v>
      </c>
      <c r="K60" s="121">
        <f>ROUND(MIN(IF(F57&gt;500000,((F57-500000)*20/100)),100000),0)</f>
        <v>23597</v>
      </c>
      <c r="L60" s="121">
        <f>IF(F57&gt;1000000,ROUND((F57-1000000)*30/100,0),(0))</f>
        <v>0</v>
      </c>
    </row>
    <row r="61" spans="1:12" s="1" customFormat="1" ht="21.75" customHeight="1">
      <c r="A61" s="333" t="s">
        <v>336</v>
      </c>
      <c r="B61" s="334"/>
      <c r="C61" s="334"/>
      <c r="D61" s="335"/>
      <c r="E61" s="88">
        <f>VLOOKUP(' SALARY DETAIL'!AA2,'TDS CALCULATION '!I59:L63,4,FALSE)</f>
        <v>0</v>
      </c>
      <c r="F61" s="287"/>
      <c r="I61" s="120" t="s">
        <v>273</v>
      </c>
      <c r="J61" s="121">
        <f>ROUND(MIN(IF(F57&gt;500000,((F57-500000)*10/100)),25000),0)</f>
        <v>11799</v>
      </c>
      <c r="K61" s="121">
        <f>ROUND(MIN(IF(F57&gt;500000,((F57-500000)*20/100)),100000),0)</f>
        <v>23597</v>
      </c>
      <c r="L61" s="121">
        <f>IF(F57&gt;1000000,ROUND((F57-1000000)*30/100,0),(0))</f>
        <v>0</v>
      </c>
    </row>
    <row r="62" spans="1:12" s="1" customFormat="1" ht="21.75" customHeight="1">
      <c r="A62" s="342" t="s">
        <v>94</v>
      </c>
      <c r="B62" s="343"/>
      <c r="C62" s="343"/>
      <c r="D62" s="344"/>
      <c r="E62" s="88">
        <f>SUM(E58:E61)</f>
        <v>48597</v>
      </c>
      <c r="F62" s="287"/>
      <c r="I62" s="25"/>
      <c r="J62" s="64"/>
      <c r="K62" s="64"/>
      <c r="L62" s="64"/>
    </row>
    <row r="63" spans="1:12" s="1" customFormat="1" ht="21.75" customHeight="1">
      <c r="A63" s="345" t="s">
        <v>97</v>
      </c>
      <c r="B63" s="346"/>
      <c r="C63" s="346"/>
      <c r="D63" s="347"/>
      <c r="E63" s="87">
        <f>IF(F57&lt;220000,E62,IF(F57&lt;500001,2000,IF(F57&gt;500000,0)))</f>
        <v>0</v>
      </c>
      <c r="F63" s="288"/>
      <c r="I63" s="25" t="s">
        <v>92</v>
      </c>
      <c r="J63" s="26">
        <f>ROUND(MIN(IF(F57&lt;=500000,((F57-500000)*0/100)),0),0)</f>
        <v>0</v>
      </c>
      <c r="K63" s="26">
        <f>ROUND(MIN(IF(F57&gt;500000,((F57-500000)*20/100)),100000),0)</f>
        <v>23597</v>
      </c>
      <c r="L63" s="26">
        <f>IF(F57&gt;1000000,ROUND((F57-1000000)*30/100,0),(0))</f>
        <v>0</v>
      </c>
    </row>
    <row r="64" spans="1:12" s="1" customFormat="1" ht="24.75" customHeight="1">
      <c r="A64" s="336" t="s">
        <v>95</v>
      </c>
      <c r="B64" s="337"/>
      <c r="C64" s="337"/>
      <c r="D64" s="337"/>
      <c r="E64" s="338"/>
      <c r="F64" s="82">
        <f>E62-E63</f>
        <v>48597</v>
      </c>
      <c r="I64" s="25"/>
      <c r="J64" s="26"/>
      <c r="K64" s="26"/>
      <c r="L64" s="26"/>
    </row>
    <row r="65" spans="1:6" s="1" customFormat="1" ht="24.75" customHeight="1">
      <c r="A65" s="285" t="s">
        <v>328</v>
      </c>
      <c r="B65" s="285"/>
      <c r="C65" s="285"/>
      <c r="D65" s="285"/>
      <c r="E65" s="285"/>
      <c r="F65" s="82">
        <f>IF(F57&gt;1000000,ROUND(F64*10/100,0),(0))</f>
        <v>0</v>
      </c>
    </row>
    <row r="66" spans="1:6" s="1" customFormat="1" ht="24.75" customHeight="1">
      <c r="A66" s="285" t="s">
        <v>329</v>
      </c>
      <c r="B66" s="285"/>
      <c r="C66" s="285"/>
      <c r="D66" s="285"/>
      <c r="E66" s="285"/>
      <c r="F66" s="82">
        <f>ROUND((F64+F65)*3/100,0)</f>
        <v>1458</v>
      </c>
    </row>
    <row r="67" spans="1:6" s="1" customFormat="1" ht="24.75" customHeight="1">
      <c r="A67" s="285" t="s">
        <v>330</v>
      </c>
      <c r="B67" s="285"/>
      <c r="C67" s="285"/>
      <c r="D67" s="285"/>
      <c r="E67" s="285"/>
      <c r="F67" s="82">
        <f>SUM(F63:F66)</f>
        <v>50055</v>
      </c>
    </row>
    <row r="68" spans="1:6" s="1" customFormat="1" ht="24.75" customHeight="1">
      <c r="A68" s="285" t="s">
        <v>331</v>
      </c>
      <c r="B68" s="285"/>
      <c r="C68" s="285"/>
      <c r="D68" s="285"/>
      <c r="E68" s="285"/>
      <c r="F68" s="85">
        <v>0</v>
      </c>
    </row>
    <row r="69" spans="1:6" s="1" customFormat="1" ht="24.75" customHeight="1">
      <c r="A69" s="285" t="s">
        <v>332</v>
      </c>
      <c r="B69" s="285"/>
      <c r="C69" s="285"/>
      <c r="D69" s="285"/>
      <c r="E69" s="285"/>
      <c r="F69" s="86">
        <f>SUM(' SALARY DETAIL'!AC8:AC29)+SUM(' SALARY DETAIL'!AC32:AC44)</f>
        <v>50730</v>
      </c>
    </row>
    <row r="70" spans="1:6" s="1" customFormat="1" ht="24.75" customHeight="1">
      <c r="A70" s="285" t="s">
        <v>333</v>
      </c>
      <c r="B70" s="285"/>
      <c r="C70" s="285"/>
      <c r="D70" s="285"/>
      <c r="E70" s="285"/>
      <c r="F70" s="82">
        <f>ROUND((F67-F68-F69)+4,-1)</f>
        <v>-670</v>
      </c>
    </row>
    <row r="71" spans="1:6" s="1" customFormat="1" ht="20.25" customHeight="1">
      <c r="A71" s="166" t="s">
        <v>14</v>
      </c>
      <c r="B71" s="170"/>
      <c r="C71" s="171"/>
      <c r="D71" s="171"/>
      <c r="E71" s="171"/>
      <c r="F71" s="172"/>
    </row>
    <row r="72" spans="1:6" s="1" customFormat="1" ht="18.75">
      <c r="A72" s="173" t="s">
        <v>82</v>
      </c>
      <c r="B72" s="173"/>
      <c r="C72" s="375">
        <v>0</v>
      </c>
      <c r="D72" s="375"/>
      <c r="E72" s="174" t="s">
        <v>81</v>
      </c>
      <c r="F72" s="175"/>
    </row>
    <row r="73" spans="1:6" s="1" customFormat="1" ht="18.75">
      <c r="A73" s="289">
        <f>C72*12</f>
        <v>0</v>
      </c>
      <c r="B73" s="289"/>
      <c r="C73" s="173" t="s">
        <v>83</v>
      </c>
      <c r="D73" s="173"/>
      <c r="E73" s="176" t="s">
        <v>96</v>
      </c>
      <c r="F73" s="175"/>
    </row>
    <row r="74" spans="1:6" s="1" customFormat="1" ht="18.75">
      <c r="A74" s="370" t="s">
        <v>15</v>
      </c>
      <c r="B74" s="370"/>
      <c r="C74" s="371"/>
      <c r="D74" s="371"/>
      <c r="E74" s="371"/>
      <c r="F74" s="175"/>
    </row>
    <row r="75" spans="1:6" s="1" customFormat="1" ht="18.75">
      <c r="A75" s="371"/>
      <c r="B75" s="371"/>
      <c r="C75" s="371"/>
      <c r="D75" s="371"/>
      <c r="E75" s="371"/>
      <c r="F75" s="175"/>
    </row>
    <row r="76" spans="1:6" s="1" customFormat="1" ht="23.25" customHeight="1">
      <c r="A76" s="371"/>
      <c r="B76" s="371"/>
      <c r="C76" s="371"/>
      <c r="D76" s="371"/>
      <c r="E76" s="371"/>
      <c r="F76" s="175"/>
    </row>
    <row r="77" spans="1:7" s="1" customFormat="1" ht="30.75" customHeight="1">
      <c r="A77" s="170"/>
      <c r="B77" s="170"/>
      <c r="C77" s="170"/>
      <c r="D77" s="170"/>
      <c r="E77" s="196" t="s">
        <v>337</v>
      </c>
      <c r="F77" s="196" t="str">
        <f>C2</f>
        <v>Surash Singh</v>
      </c>
      <c r="G77" s="197"/>
    </row>
    <row r="78" spans="1:7" ht="12.75">
      <c r="A78" s="170" t="s">
        <v>16</v>
      </c>
      <c r="B78" s="170"/>
      <c r="C78" s="177"/>
      <c r="D78" s="177"/>
      <c r="E78" s="178" t="s">
        <v>84</v>
      </c>
      <c r="F78" s="178" t="str">
        <f>C3</f>
        <v>JR Asst</v>
      </c>
      <c r="G78" s="198"/>
    </row>
    <row r="79" spans="1:7" ht="12.75" customHeight="1">
      <c r="A79" s="179" t="s">
        <v>17</v>
      </c>
      <c r="B79" s="179"/>
      <c r="C79" s="290" t="s">
        <v>324</v>
      </c>
      <c r="D79" s="291"/>
      <c r="E79" s="180" t="s">
        <v>85</v>
      </c>
      <c r="F79" s="178" t="str">
        <f>C4</f>
        <v> Govt.High .School Ladda</v>
      </c>
      <c r="G79" s="198"/>
    </row>
    <row r="80" spans="1:6" ht="12.75">
      <c r="A80" s="177"/>
      <c r="B80" s="177"/>
      <c r="C80" s="181"/>
      <c r="D80" s="181"/>
      <c r="E80" s="177"/>
      <c r="F80" s="177"/>
    </row>
  </sheetData>
  <sheetProtection password="C71F" sheet="1"/>
  <mergeCells count="83">
    <mergeCell ref="C2:D2"/>
    <mergeCell ref="A3:B3"/>
    <mergeCell ref="C4:D4"/>
    <mergeCell ref="C5:D5"/>
    <mergeCell ref="A13:D13"/>
    <mergeCell ref="A15:D15"/>
    <mergeCell ref="A17:E17"/>
    <mergeCell ref="A11:B11"/>
    <mergeCell ref="B52:D52"/>
    <mergeCell ref="A22:E22"/>
    <mergeCell ref="A45:E45"/>
    <mergeCell ref="A65:E65"/>
    <mergeCell ref="B46:D46"/>
    <mergeCell ref="B47:D47"/>
    <mergeCell ref="B38:D38"/>
    <mergeCell ref="B24:D24"/>
    <mergeCell ref="A21:E21"/>
    <mergeCell ref="A58:D58"/>
    <mergeCell ref="B26:D26"/>
    <mergeCell ref="B29:D29"/>
    <mergeCell ref="B23:D23"/>
    <mergeCell ref="C72:D72"/>
    <mergeCell ref="B25:D25"/>
    <mergeCell ref="A70:E70"/>
    <mergeCell ref="A64:E64"/>
    <mergeCell ref="A10:E10"/>
    <mergeCell ref="A8:B8"/>
    <mergeCell ref="C3:D3"/>
    <mergeCell ref="F9:F16"/>
    <mergeCell ref="A6:E6"/>
    <mergeCell ref="A74:E76"/>
    <mergeCell ref="B41:D41"/>
    <mergeCell ref="B36:D36"/>
    <mergeCell ref="B32:D32"/>
    <mergeCell ref="B30:D30"/>
    <mergeCell ref="B48:D48"/>
    <mergeCell ref="B34:D34"/>
    <mergeCell ref="B49:D49"/>
    <mergeCell ref="B37:D37"/>
    <mergeCell ref="B39:D39"/>
    <mergeCell ref="A1:F1"/>
    <mergeCell ref="F18:F20"/>
    <mergeCell ref="A18:E18"/>
    <mergeCell ref="A4:B4"/>
    <mergeCell ref="A2:B2"/>
    <mergeCell ref="A66:E66"/>
    <mergeCell ref="A56:E56"/>
    <mergeCell ref="B54:D54"/>
    <mergeCell ref="B50:D50"/>
    <mergeCell ref="A61:D61"/>
    <mergeCell ref="A62:D62"/>
    <mergeCell ref="A63:D63"/>
    <mergeCell ref="A57:E57"/>
    <mergeCell ref="A16:D16"/>
    <mergeCell ref="A14:D14"/>
    <mergeCell ref="F23:F41"/>
    <mergeCell ref="B31:D31"/>
    <mergeCell ref="F42:F43"/>
    <mergeCell ref="A68:E68"/>
    <mergeCell ref="B42:D42"/>
    <mergeCell ref="A67:E67"/>
    <mergeCell ref="A59:D59"/>
    <mergeCell ref="A60:D60"/>
    <mergeCell ref="A5:B5"/>
    <mergeCell ref="A7:B7"/>
    <mergeCell ref="B40:D40"/>
    <mergeCell ref="B27:D27"/>
    <mergeCell ref="A9:E9"/>
    <mergeCell ref="F6:F8"/>
    <mergeCell ref="A12:B12"/>
    <mergeCell ref="B28:D28"/>
    <mergeCell ref="B35:D35"/>
    <mergeCell ref="B33:D33"/>
    <mergeCell ref="A69:E69"/>
    <mergeCell ref="F58:F63"/>
    <mergeCell ref="A73:B73"/>
    <mergeCell ref="C79:D79"/>
    <mergeCell ref="B43:D43"/>
    <mergeCell ref="A55:E55"/>
    <mergeCell ref="B53:D53"/>
    <mergeCell ref="F45:F54"/>
    <mergeCell ref="A44:E44"/>
    <mergeCell ref="B51:D51"/>
  </mergeCells>
  <hyperlinks>
    <hyperlink ref="C79" r:id="rId1" display="www.gmsdarauli.webs.com"/>
  </hyperlinks>
  <printOptions/>
  <pageMargins left="0.74" right="0.53" top="0.3" bottom="0.34" header="0.39" footer="0.34"/>
  <pageSetup horizontalDpi="600" verticalDpi="600" orientation="portrait" paperSize="5" scale="53" r:id="rId2"/>
</worksheet>
</file>

<file path=xl/worksheets/sheet3.xml><?xml version="1.0" encoding="utf-8"?>
<worksheet xmlns="http://schemas.openxmlformats.org/spreadsheetml/2006/main" xmlns:r="http://schemas.openxmlformats.org/officeDocument/2006/relationships">
  <dimension ref="A1:BK124"/>
  <sheetViews>
    <sheetView tabSelected="1" zoomScalePageLayoutView="0" workbookViewId="0" topLeftCell="A1">
      <selection activeCell="I55" sqref="I55:R55"/>
    </sheetView>
  </sheetViews>
  <sheetFormatPr defaultColWidth="4.7109375" defaultRowHeight="12.75"/>
  <cols>
    <col min="1" max="7" width="2.7109375" style="0" customWidth="1"/>
    <col min="8" max="8" width="3.57421875" style="0" customWidth="1"/>
    <col min="9" max="14" width="2.7109375" style="0" customWidth="1"/>
    <col min="15" max="15" width="3.28125" style="0" customWidth="1"/>
    <col min="16" max="34" width="2.7109375" style="0" customWidth="1"/>
    <col min="35" max="35" width="4.28125" style="0" customWidth="1"/>
    <col min="36" max="40" width="2.7109375" style="0" customWidth="1"/>
    <col min="41" max="41" width="5.57421875" style="0" customWidth="1"/>
    <col min="42" max="42" width="1.28515625" style="0" customWidth="1"/>
    <col min="43" max="43" width="2.7109375" style="0" customWidth="1"/>
    <col min="44" max="44" width="2.140625" style="0" customWidth="1"/>
    <col min="45" max="45" width="2.7109375" style="0" customWidth="1"/>
    <col min="46" max="46" width="11.7109375" style="0" customWidth="1"/>
    <col min="47" max="55" width="4.7109375" style="0" customWidth="1"/>
    <col min="56" max="56" width="17.57421875" style="0" customWidth="1"/>
  </cols>
  <sheetData>
    <row r="1" spans="1:46" ht="18">
      <c r="A1" s="565" t="s">
        <v>98</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row>
    <row r="2" spans="1:46" ht="15">
      <c r="A2" s="566" t="s">
        <v>99</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8"/>
    </row>
    <row r="3" spans="1:46" ht="12.75">
      <c r="A3" s="380" t="s">
        <v>100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row>
    <row r="4" spans="1:46" ht="15">
      <c r="A4" s="429" t="s">
        <v>101</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row>
    <row r="5" spans="1:46" ht="21" customHeight="1">
      <c r="A5" s="30" t="s">
        <v>102</v>
      </c>
      <c r="B5" s="31"/>
      <c r="C5" s="31"/>
      <c r="D5" s="31"/>
      <c r="E5" s="31"/>
      <c r="F5" s="31"/>
      <c r="G5" s="32" t="s">
        <v>103</v>
      </c>
      <c r="H5" s="31"/>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4"/>
    </row>
    <row r="6" spans="1:46" ht="15.75">
      <c r="A6" s="417" t="s">
        <v>104</v>
      </c>
      <c r="B6" s="417"/>
      <c r="C6" s="417"/>
      <c r="D6" s="417"/>
      <c r="E6" s="417"/>
      <c r="F6" s="417"/>
      <c r="G6" s="417"/>
      <c r="H6" s="417"/>
      <c r="I6" s="417"/>
      <c r="J6" s="417"/>
      <c r="K6" s="417"/>
      <c r="L6" s="417"/>
      <c r="M6" s="417"/>
      <c r="N6" s="417"/>
      <c r="O6" s="417"/>
      <c r="P6" s="417"/>
      <c r="Q6" s="417"/>
      <c r="R6" s="417"/>
      <c r="S6" s="417"/>
      <c r="T6" s="417"/>
      <c r="U6" s="417"/>
      <c r="V6" s="417"/>
      <c r="W6" s="582" t="s">
        <v>105</v>
      </c>
      <c r="X6" s="582"/>
      <c r="Y6" s="582"/>
      <c r="Z6" s="582"/>
      <c r="AA6" s="582"/>
      <c r="AB6" s="582"/>
      <c r="AC6" s="582"/>
      <c r="AD6" s="582"/>
      <c r="AE6" s="582"/>
      <c r="AF6" s="582"/>
      <c r="AG6" s="582"/>
      <c r="AH6" s="582"/>
      <c r="AI6" s="582"/>
      <c r="AJ6" s="582"/>
      <c r="AK6" s="582"/>
      <c r="AL6" s="582"/>
      <c r="AM6" s="582"/>
      <c r="AN6" s="582"/>
      <c r="AO6" s="582"/>
      <c r="AP6" s="582"/>
      <c r="AQ6" s="582"/>
      <c r="AR6" s="582"/>
      <c r="AS6" s="582"/>
      <c r="AT6" s="582"/>
    </row>
    <row r="7" spans="1:46" ht="18" customHeight="1">
      <c r="A7" s="471" t="str">
        <f>' SALARY DETAIL'!G49&amp;".  "&amp;' SALARY DETAIL'!K49</f>
        <v>Amarjit Singh.  Head Master G H S Ladda (Sangrur)</v>
      </c>
      <c r="B7" s="472"/>
      <c r="C7" s="472"/>
      <c r="D7" s="472"/>
      <c r="E7" s="472"/>
      <c r="F7" s="472"/>
      <c r="G7" s="472"/>
      <c r="H7" s="472"/>
      <c r="I7" s="472"/>
      <c r="J7" s="472"/>
      <c r="K7" s="472"/>
      <c r="L7" s="472"/>
      <c r="M7" s="472"/>
      <c r="N7" s="472"/>
      <c r="O7" s="472"/>
      <c r="P7" s="472"/>
      <c r="Q7" s="472"/>
      <c r="R7" s="472"/>
      <c r="S7" s="472"/>
      <c r="T7" s="472"/>
      <c r="U7" s="472"/>
      <c r="V7" s="473"/>
      <c r="W7" s="471" t="str">
        <f>' SALARY DETAIL'!C4&amp;",    "&amp;' SALARY DETAIL'!I4</f>
        <v>Surash Singh,    JR Asst</v>
      </c>
      <c r="X7" s="472"/>
      <c r="Y7" s="472"/>
      <c r="Z7" s="472"/>
      <c r="AA7" s="472"/>
      <c r="AB7" s="472"/>
      <c r="AC7" s="472"/>
      <c r="AD7" s="472"/>
      <c r="AE7" s="472"/>
      <c r="AF7" s="472"/>
      <c r="AG7" s="472"/>
      <c r="AH7" s="472"/>
      <c r="AI7" s="472"/>
      <c r="AJ7" s="472"/>
      <c r="AK7" s="472"/>
      <c r="AL7" s="472"/>
      <c r="AM7" s="472"/>
      <c r="AN7" s="472"/>
      <c r="AO7" s="472"/>
      <c r="AP7" s="472"/>
      <c r="AQ7" s="472"/>
      <c r="AR7" s="472"/>
      <c r="AS7" s="472"/>
      <c r="AT7" s="473"/>
    </row>
    <row r="8" spans="1:46" ht="27.75" customHeight="1">
      <c r="A8" s="575"/>
      <c r="B8" s="576"/>
      <c r="C8" s="576"/>
      <c r="D8" s="576"/>
      <c r="E8" s="576"/>
      <c r="F8" s="576"/>
      <c r="G8" s="576"/>
      <c r="H8" s="576"/>
      <c r="I8" s="576"/>
      <c r="J8" s="576"/>
      <c r="K8" s="576"/>
      <c r="L8" s="576"/>
      <c r="M8" s="576"/>
      <c r="N8" s="576"/>
      <c r="O8" s="576"/>
      <c r="P8" s="576"/>
      <c r="Q8" s="576"/>
      <c r="R8" s="576"/>
      <c r="S8" s="576"/>
      <c r="T8" s="576"/>
      <c r="U8" s="576"/>
      <c r="V8" s="577"/>
      <c r="W8" s="575"/>
      <c r="X8" s="576"/>
      <c r="Y8" s="576"/>
      <c r="Z8" s="576"/>
      <c r="AA8" s="576"/>
      <c r="AB8" s="576"/>
      <c r="AC8" s="576"/>
      <c r="AD8" s="576"/>
      <c r="AE8" s="576"/>
      <c r="AF8" s="576"/>
      <c r="AG8" s="576"/>
      <c r="AH8" s="576"/>
      <c r="AI8" s="576"/>
      <c r="AJ8" s="576"/>
      <c r="AK8" s="576"/>
      <c r="AL8" s="576"/>
      <c r="AM8" s="576"/>
      <c r="AN8" s="576"/>
      <c r="AO8" s="576"/>
      <c r="AP8" s="576"/>
      <c r="AQ8" s="576"/>
      <c r="AR8" s="576"/>
      <c r="AS8" s="576"/>
      <c r="AT8" s="577"/>
    </row>
    <row r="9" spans="1:46" ht="15.75">
      <c r="A9" s="511" t="s">
        <v>106</v>
      </c>
      <c r="B9" s="512"/>
      <c r="C9" s="512"/>
      <c r="D9" s="512"/>
      <c r="E9" s="513"/>
      <c r="F9" s="513"/>
      <c r="G9" s="513"/>
      <c r="H9" s="513"/>
      <c r="I9" s="513"/>
      <c r="J9" s="513"/>
      <c r="K9" s="513"/>
      <c r="L9" s="513"/>
      <c r="M9" s="513"/>
      <c r="N9" s="513"/>
      <c r="O9" s="513"/>
      <c r="P9" s="513"/>
      <c r="Q9" s="513"/>
      <c r="R9" s="513"/>
      <c r="S9" s="513"/>
      <c r="T9" s="513"/>
      <c r="U9" s="513"/>
      <c r="V9" s="513"/>
      <c r="W9" s="458" t="s">
        <v>107</v>
      </c>
      <c r="X9" s="459"/>
      <c r="Y9" s="459"/>
      <c r="Z9" s="459"/>
      <c r="AA9" s="459"/>
      <c r="AB9" s="459"/>
      <c r="AC9" s="459"/>
      <c r="AD9" s="459"/>
      <c r="AE9" s="459"/>
      <c r="AF9" s="459"/>
      <c r="AG9" s="459"/>
      <c r="AH9" s="459"/>
      <c r="AI9" s="460"/>
      <c r="AJ9" s="423" t="s">
        <v>108</v>
      </c>
      <c r="AK9" s="424"/>
      <c r="AL9" s="424"/>
      <c r="AM9" s="424"/>
      <c r="AN9" s="424"/>
      <c r="AO9" s="424"/>
      <c r="AP9" s="424"/>
      <c r="AQ9" s="424"/>
      <c r="AR9" s="424"/>
      <c r="AS9" s="424"/>
      <c r="AT9" s="425"/>
    </row>
    <row r="10" spans="1:46" ht="23.25" customHeight="1">
      <c r="A10" s="92" t="s">
        <v>109</v>
      </c>
      <c r="B10" s="93"/>
      <c r="C10" s="93"/>
      <c r="D10" s="93"/>
      <c r="E10" s="433" t="str">
        <f>' SALARY DETAIL'!W49</f>
        <v>ITO (TDS), WARD-1 SANGRUR</v>
      </c>
      <c r="F10" s="433"/>
      <c r="G10" s="433"/>
      <c r="H10" s="433"/>
      <c r="I10" s="433"/>
      <c r="J10" s="433"/>
      <c r="K10" s="433"/>
      <c r="L10" s="433"/>
      <c r="M10" s="433"/>
      <c r="N10" s="433"/>
      <c r="O10" s="433"/>
      <c r="P10" s="433"/>
      <c r="Q10" s="433"/>
      <c r="R10" s="433"/>
      <c r="S10" s="433"/>
      <c r="T10" s="433"/>
      <c r="U10" s="433"/>
      <c r="V10" s="433"/>
      <c r="W10" s="461"/>
      <c r="X10" s="461"/>
      <c r="Y10" s="461"/>
      <c r="Z10" s="461"/>
      <c r="AA10" s="461"/>
      <c r="AB10" s="461"/>
      <c r="AC10" s="461"/>
      <c r="AD10" s="461"/>
      <c r="AE10" s="461"/>
      <c r="AF10" s="461"/>
      <c r="AG10" s="461"/>
      <c r="AH10" s="461"/>
      <c r="AI10" s="462"/>
      <c r="AJ10" s="426"/>
      <c r="AK10" s="427"/>
      <c r="AL10" s="427"/>
      <c r="AM10" s="427"/>
      <c r="AN10" s="427"/>
      <c r="AO10" s="427"/>
      <c r="AP10" s="427"/>
      <c r="AQ10" s="427"/>
      <c r="AR10" s="427"/>
      <c r="AS10" s="427"/>
      <c r="AT10" s="428"/>
    </row>
    <row r="11" spans="1:46" ht="25.5" customHeight="1">
      <c r="A11" s="94"/>
      <c r="B11" s="95"/>
      <c r="C11" s="95"/>
      <c r="D11" s="95"/>
      <c r="E11" s="433"/>
      <c r="F11" s="433"/>
      <c r="G11" s="433"/>
      <c r="H11" s="433"/>
      <c r="I11" s="433"/>
      <c r="J11" s="433"/>
      <c r="K11" s="433"/>
      <c r="L11" s="433"/>
      <c r="M11" s="433"/>
      <c r="N11" s="433"/>
      <c r="O11" s="433"/>
      <c r="P11" s="433"/>
      <c r="Q11" s="433"/>
      <c r="R11" s="433"/>
      <c r="S11" s="433"/>
      <c r="T11" s="433"/>
      <c r="U11" s="433"/>
      <c r="V11" s="433"/>
      <c r="W11" s="578" t="str">
        <f>' SALARY DETAIL'!T2</f>
        <v>2014-15</v>
      </c>
      <c r="X11" s="578"/>
      <c r="Y11" s="578"/>
      <c r="Z11" s="578"/>
      <c r="AA11" s="578"/>
      <c r="AB11" s="578"/>
      <c r="AC11" s="578"/>
      <c r="AD11" s="578"/>
      <c r="AE11" s="578"/>
      <c r="AF11" s="578"/>
      <c r="AG11" s="578"/>
      <c r="AH11" s="578"/>
      <c r="AI11" s="579"/>
      <c r="AJ11" s="572" t="s">
        <v>110</v>
      </c>
      <c r="AK11" s="573"/>
      <c r="AL11" s="573"/>
      <c r="AM11" s="573"/>
      <c r="AN11" s="574"/>
      <c r="AO11" s="509" t="s">
        <v>111</v>
      </c>
      <c r="AP11" s="509"/>
      <c r="AQ11" s="509"/>
      <c r="AR11" s="509"/>
      <c r="AS11" s="509"/>
      <c r="AT11" s="520"/>
    </row>
    <row r="12" spans="1:46" ht="25.5" customHeight="1">
      <c r="A12" s="560" t="s">
        <v>112</v>
      </c>
      <c r="B12" s="561"/>
      <c r="C12" s="562" t="str">
        <f>' SALARY DETAIL'!AB49</f>
        <v>SANGRUR</v>
      </c>
      <c r="D12" s="563"/>
      <c r="E12" s="563"/>
      <c r="F12" s="563"/>
      <c r="G12" s="563"/>
      <c r="H12" s="563"/>
      <c r="I12" s="563"/>
      <c r="J12" s="563"/>
      <c r="K12" s="563"/>
      <c r="L12" s="564"/>
      <c r="M12" s="97" t="s">
        <v>113</v>
      </c>
      <c r="N12" s="96" t="s">
        <v>114</v>
      </c>
      <c r="O12" s="98" t="s">
        <v>115</v>
      </c>
      <c r="P12" s="99" t="s">
        <v>116</v>
      </c>
      <c r="Q12" s="569">
        <f>' SALARY DETAIL'!AD49</f>
        <v>148001</v>
      </c>
      <c r="R12" s="570"/>
      <c r="S12" s="570"/>
      <c r="T12" s="570"/>
      <c r="U12" s="570"/>
      <c r="V12" s="571"/>
      <c r="W12" s="580"/>
      <c r="X12" s="395"/>
      <c r="Y12" s="395"/>
      <c r="Z12" s="395"/>
      <c r="AA12" s="395"/>
      <c r="AB12" s="395"/>
      <c r="AC12" s="395"/>
      <c r="AD12" s="395"/>
      <c r="AE12" s="395"/>
      <c r="AF12" s="395"/>
      <c r="AG12" s="395"/>
      <c r="AH12" s="395"/>
      <c r="AI12" s="581"/>
      <c r="AJ12" s="437" t="str">
        <f>' SALARY DETAIL'!Q1</f>
        <v>1/4/2014</v>
      </c>
      <c r="AK12" s="437"/>
      <c r="AL12" s="437"/>
      <c r="AM12" s="437"/>
      <c r="AN12" s="437"/>
      <c r="AO12" s="505" t="str">
        <f>' SALARY DETAIL'!T1</f>
        <v>31/3/2014</v>
      </c>
      <c r="AP12" s="505"/>
      <c r="AQ12" s="505"/>
      <c r="AR12" s="505"/>
      <c r="AS12" s="505"/>
      <c r="AT12" s="506"/>
    </row>
    <row r="13" spans="1:46" ht="15">
      <c r="A13" s="429" t="s">
        <v>279</v>
      </c>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row>
    <row r="14" spans="1:46" ht="15">
      <c r="A14" s="508" t="s">
        <v>86</v>
      </c>
      <c r="B14" s="509"/>
      <c r="C14" s="509"/>
      <c r="D14" s="509"/>
      <c r="E14" s="421" t="s">
        <v>117</v>
      </c>
      <c r="F14" s="421"/>
      <c r="G14" s="421"/>
      <c r="H14" s="421"/>
      <c r="I14" s="421"/>
      <c r="J14" s="421"/>
      <c r="K14" s="421"/>
      <c r="L14" s="421"/>
      <c r="M14" s="421"/>
      <c r="N14" s="421"/>
      <c r="O14" s="421"/>
      <c r="P14" s="421"/>
      <c r="Q14" s="421"/>
      <c r="R14" s="421"/>
      <c r="S14" s="421"/>
      <c r="T14" s="421"/>
      <c r="U14" s="421" t="s">
        <v>118</v>
      </c>
      <c r="V14" s="421"/>
      <c r="W14" s="421"/>
      <c r="X14" s="421"/>
      <c r="Y14" s="421"/>
      <c r="Z14" s="421"/>
      <c r="AA14" s="421"/>
      <c r="AB14" s="421"/>
      <c r="AC14" s="421"/>
      <c r="AD14" s="421"/>
      <c r="AE14" s="421"/>
      <c r="AF14" s="421"/>
      <c r="AG14" s="421"/>
      <c r="AH14" s="421"/>
      <c r="AI14" s="421"/>
      <c r="AJ14" s="421" t="s">
        <v>119</v>
      </c>
      <c r="AK14" s="421"/>
      <c r="AL14" s="421"/>
      <c r="AM14" s="421"/>
      <c r="AN14" s="421"/>
      <c r="AO14" s="421"/>
      <c r="AP14" s="421"/>
      <c r="AQ14" s="421"/>
      <c r="AR14" s="421"/>
      <c r="AS14" s="421"/>
      <c r="AT14" s="422"/>
    </row>
    <row r="15" spans="1:46" ht="21" customHeight="1">
      <c r="A15" s="538" t="s">
        <v>120</v>
      </c>
      <c r="B15" s="539"/>
      <c r="C15" s="539"/>
      <c r="D15" s="540"/>
      <c r="E15" s="524">
        <f>' SALARY DETAIL'!W50</f>
        <v>0</v>
      </c>
      <c r="F15" s="525"/>
      <c r="G15" s="525"/>
      <c r="H15" s="525"/>
      <c r="I15" s="525"/>
      <c r="J15" s="525"/>
      <c r="K15" s="525"/>
      <c r="L15" s="525"/>
      <c r="M15" s="525"/>
      <c r="N15" s="525"/>
      <c r="O15" s="525"/>
      <c r="P15" s="525"/>
      <c r="Q15" s="525"/>
      <c r="R15" s="525"/>
      <c r="S15" s="525"/>
      <c r="T15" s="526"/>
      <c r="U15" s="418">
        <f>AJ15</f>
        <v>0</v>
      </c>
      <c r="V15" s="419"/>
      <c r="W15" s="419"/>
      <c r="X15" s="419"/>
      <c r="Y15" s="419"/>
      <c r="Z15" s="419"/>
      <c r="AA15" s="419"/>
      <c r="AB15" s="419"/>
      <c r="AC15" s="419"/>
      <c r="AD15" s="419"/>
      <c r="AE15" s="419"/>
      <c r="AF15" s="419"/>
      <c r="AG15" s="419"/>
      <c r="AH15" s="419"/>
      <c r="AI15" s="507"/>
      <c r="AJ15" s="418">
        <f>' SALARY DETAIL'!M50</f>
        <v>0</v>
      </c>
      <c r="AK15" s="419"/>
      <c r="AL15" s="419"/>
      <c r="AM15" s="419"/>
      <c r="AN15" s="419"/>
      <c r="AO15" s="419"/>
      <c r="AP15" s="419"/>
      <c r="AQ15" s="419"/>
      <c r="AR15" s="419"/>
      <c r="AS15" s="419"/>
      <c r="AT15" s="420"/>
    </row>
    <row r="16" spans="1:46" ht="19.5" customHeight="1">
      <c r="A16" s="538" t="s">
        <v>121</v>
      </c>
      <c r="B16" s="539"/>
      <c r="C16" s="539"/>
      <c r="D16" s="540"/>
      <c r="E16" s="524">
        <f>' SALARY DETAIL'!Z50</f>
        <v>0</v>
      </c>
      <c r="F16" s="525"/>
      <c r="G16" s="525"/>
      <c r="H16" s="525"/>
      <c r="I16" s="525"/>
      <c r="J16" s="525"/>
      <c r="K16" s="525"/>
      <c r="L16" s="525"/>
      <c r="M16" s="525"/>
      <c r="N16" s="525"/>
      <c r="O16" s="525"/>
      <c r="P16" s="525"/>
      <c r="Q16" s="525"/>
      <c r="R16" s="525"/>
      <c r="S16" s="525"/>
      <c r="T16" s="526"/>
      <c r="U16" s="418">
        <f>AJ16</f>
        <v>0</v>
      </c>
      <c r="V16" s="419"/>
      <c r="W16" s="419"/>
      <c r="X16" s="419"/>
      <c r="Y16" s="419"/>
      <c r="Z16" s="419"/>
      <c r="AA16" s="419"/>
      <c r="AB16" s="419"/>
      <c r="AC16" s="419"/>
      <c r="AD16" s="419"/>
      <c r="AE16" s="419"/>
      <c r="AF16" s="419"/>
      <c r="AG16" s="419"/>
      <c r="AH16" s="419"/>
      <c r="AI16" s="507"/>
      <c r="AJ16" s="418">
        <f>' SALARY DETAIL'!O50</f>
        <v>0</v>
      </c>
      <c r="AK16" s="419"/>
      <c r="AL16" s="419"/>
      <c r="AM16" s="419"/>
      <c r="AN16" s="419"/>
      <c r="AO16" s="419"/>
      <c r="AP16" s="419"/>
      <c r="AQ16" s="419"/>
      <c r="AR16" s="419"/>
      <c r="AS16" s="419"/>
      <c r="AT16" s="420"/>
    </row>
    <row r="17" spans="1:46" ht="18.75" customHeight="1">
      <c r="A17" s="538" t="s">
        <v>122</v>
      </c>
      <c r="B17" s="539"/>
      <c r="C17" s="539"/>
      <c r="D17" s="540"/>
      <c r="E17" s="524">
        <f>' SALARY DETAIL'!AB50</f>
        <v>0</v>
      </c>
      <c r="F17" s="525"/>
      <c r="G17" s="525"/>
      <c r="H17" s="525"/>
      <c r="I17" s="525"/>
      <c r="J17" s="525"/>
      <c r="K17" s="525"/>
      <c r="L17" s="525"/>
      <c r="M17" s="525"/>
      <c r="N17" s="525"/>
      <c r="O17" s="525"/>
      <c r="P17" s="525"/>
      <c r="Q17" s="525"/>
      <c r="R17" s="525"/>
      <c r="S17" s="525"/>
      <c r="T17" s="526"/>
      <c r="U17" s="418">
        <f>AJ17</f>
        <v>0</v>
      </c>
      <c r="V17" s="419"/>
      <c r="W17" s="419"/>
      <c r="X17" s="419"/>
      <c r="Y17" s="419"/>
      <c r="Z17" s="419"/>
      <c r="AA17" s="419"/>
      <c r="AB17" s="419"/>
      <c r="AC17" s="419"/>
      <c r="AD17" s="419"/>
      <c r="AE17" s="419"/>
      <c r="AF17" s="419"/>
      <c r="AG17" s="419"/>
      <c r="AH17" s="419"/>
      <c r="AI17" s="507"/>
      <c r="AJ17" s="418">
        <f>' SALARY DETAIL'!Q50</f>
        <v>0</v>
      </c>
      <c r="AK17" s="419"/>
      <c r="AL17" s="419"/>
      <c r="AM17" s="419"/>
      <c r="AN17" s="419"/>
      <c r="AO17" s="419"/>
      <c r="AP17" s="419"/>
      <c r="AQ17" s="419"/>
      <c r="AR17" s="419"/>
      <c r="AS17" s="419"/>
      <c r="AT17" s="420"/>
    </row>
    <row r="18" spans="1:46" ht="21" customHeight="1">
      <c r="A18" s="538" t="s">
        <v>123</v>
      </c>
      <c r="B18" s="539"/>
      <c r="C18" s="539"/>
      <c r="D18" s="540"/>
      <c r="E18" s="524">
        <f>' SALARY DETAIL'!AD50</f>
        <v>0</v>
      </c>
      <c r="F18" s="525"/>
      <c r="G18" s="525"/>
      <c r="H18" s="525"/>
      <c r="I18" s="525"/>
      <c r="J18" s="525"/>
      <c r="K18" s="525"/>
      <c r="L18" s="525"/>
      <c r="M18" s="525"/>
      <c r="N18" s="525"/>
      <c r="O18" s="525"/>
      <c r="P18" s="525"/>
      <c r="Q18" s="525"/>
      <c r="R18" s="525"/>
      <c r="S18" s="525"/>
      <c r="T18" s="526"/>
      <c r="U18" s="418">
        <f>AJ18</f>
        <v>0</v>
      </c>
      <c r="V18" s="419"/>
      <c r="W18" s="419"/>
      <c r="X18" s="419"/>
      <c r="Y18" s="419"/>
      <c r="Z18" s="419"/>
      <c r="AA18" s="419"/>
      <c r="AB18" s="419"/>
      <c r="AC18" s="419"/>
      <c r="AD18" s="419"/>
      <c r="AE18" s="419"/>
      <c r="AF18" s="419"/>
      <c r="AG18" s="419"/>
      <c r="AH18" s="419"/>
      <c r="AI18" s="507"/>
      <c r="AJ18" s="418">
        <f>' SALARY DETAIL'!S50</f>
        <v>0</v>
      </c>
      <c r="AK18" s="419"/>
      <c r="AL18" s="419"/>
      <c r="AM18" s="419"/>
      <c r="AN18" s="419"/>
      <c r="AO18" s="419"/>
      <c r="AP18" s="419"/>
      <c r="AQ18" s="419"/>
      <c r="AR18" s="419"/>
      <c r="AS18" s="419"/>
      <c r="AT18" s="420"/>
    </row>
    <row r="19" spans="1:46" ht="21" customHeight="1">
      <c r="A19" s="587" t="s">
        <v>124</v>
      </c>
      <c r="B19" s="588"/>
      <c r="C19" s="588"/>
      <c r="D19" s="588"/>
      <c r="E19" s="588"/>
      <c r="F19" s="588"/>
      <c r="G19" s="588"/>
      <c r="H19" s="588"/>
      <c r="I19" s="588"/>
      <c r="J19" s="588"/>
      <c r="K19" s="588"/>
      <c r="L19" s="588"/>
      <c r="M19" s="588"/>
      <c r="N19" s="588"/>
      <c r="O19" s="588"/>
      <c r="P19" s="588"/>
      <c r="Q19" s="588"/>
      <c r="R19" s="588"/>
      <c r="S19" s="588"/>
      <c r="T19" s="589"/>
      <c r="U19" s="418">
        <f>SUM(U15:U18)</f>
        <v>0</v>
      </c>
      <c r="V19" s="419"/>
      <c r="W19" s="419"/>
      <c r="X19" s="419"/>
      <c r="Y19" s="419"/>
      <c r="Z19" s="419"/>
      <c r="AA19" s="419"/>
      <c r="AB19" s="419"/>
      <c r="AC19" s="419"/>
      <c r="AD19" s="419"/>
      <c r="AE19" s="419"/>
      <c r="AF19" s="419"/>
      <c r="AG19" s="419"/>
      <c r="AH19" s="419"/>
      <c r="AI19" s="507"/>
      <c r="AJ19" s="418">
        <f>SUM(AJ15:AJ18)</f>
        <v>0</v>
      </c>
      <c r="AK19" s="419"/>
      <c r="AL19" s="419"/>
      <c r="AM19" s="419"/>
      <c r="AN19" s="419"/>
      <c r="AO19" s="419"/>
      <c r="AP19" s="419"/>
      <c r="AQ19" s="419"/>
      <c r="AR19" s="419"/>
      <c r="AS19" s="419"/>
      <c r="AT19" s="420"/>
    </row>
    <row r="20" spans="1:46" ht="33" customHeight="1">
      <c r="A20" s="527" t="s">
        <v>125</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9"/>
    </row>
    <row r="21" spans="1:46" ht="15">
      <c r="A21" s="429" t="s">
        <v>126</v>
      </c>
      <c r="B21" s="429"/>
      <c r="C21" s="429"/>
      <c r="D21" s="429"/>
      <c r="E21" s="441" t="s">
        <v>127</v>
      </c>
      <c r="F21" s="441"/>
      <c r="G21" s="441"/>
      <c r="H21" s="441"/>
      <c r="I21" s="441"/>
      <c r="J21" s="441"/>
      <c r="K21" s="441"/>
      <c r="L21" s="441"/>
      <c r="M21" s="441"/>
      <c r="N21" s="441"/>
      <c r="O21" s="429" t="s">
        <v>128</v>
      </c>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row>
    <row r="22" spans="1:46" ht="28.5" customHeight="1">
      <c r="A22" s="429"/>
      <c r="B22" s="429"/>
      <c r="C22" s="429"/>
      <c r="D22" s="429"/>
      <c r="E22" s="441"/>
      <c r="F22" s="441"/>
      <c r="G22" s="441"/>
      <c r="H22" s="441"/>
      <c r="I22" s="441"/>
      <c r="J22" s="441"/>
      <c r="K22" s="441"/>
      <c r="L22" s="441"/>
      <c r="M22" s="441"/>
      <c r="N22" s="441"/>
      <c r="O22" s="441" t="s">
        <v>129</v>
      </c>
      <c r="P22" s="441"/>
      <c r="Q22" s="441"/>
      <c r="R22" s="441"/>
      <c r="S22" s="441"/>
      <c r="T22" s="441"/>
      <c r="U22" s="441"/>
      <c r="V22" s="441"/>
      <c r="W22" s="440" t="s">
        <v>130</v>
      </c>
      <c r="X22" s="440"/>
      <c r="Y22" s="440"/>
      <c r="Z22" s="440"/>
      <c r="AA22" s="440"/>
      <c r="AB22" s="440"/>
      <c r="AC22" s="440"/>
      <c r="AD22" s="440"/>
      <c r="AE22" s="440"/>
      <c r="AF22" s="440"/>
      <c r="AG22" s="440" t="s">
        <v>131</v>
      </c>
      <c r="AH22" s="440"/>
      <c r="AI22" s="440"/>
      <c r="AJ22" s="440"/>
      <c r="AK22" s="440"/>
      <c r="AL22" s="440"/>
      <c r="AM22" s="440"/>
      <c r="AN22" s="440"/>
      <c r="AO22" s="440" t="s">
        <v>132</v>
      </c>
      <c r="AP22" s="440"/>
      <c r="AQ22" s="440"/>
      <c r="AR22" s="440"/>
      <c r="AS22" s="440"/>
      <c r="AT22" s="440"/>
    </row>
    <row r="23" spans="1:46" ht="26.25" customHeight="1">
      <c r="A23" s="501"/>
      <c r="B23" s="501"/>
      <c r="C23" s="501"/>
      <c r="D23" s="501"/>
      <c r="E23" s="479"/>
      <c r="F23" s="479"/>
      <c r="G23" s="479"/>
      <c r="H23" s="479"/>
      <c r="I23" s="479"/>
      <c r="J23" s="479"/>
      <c r="K23" s="479"/>
      <c r="L23" s="479"/>
      <c r="M23" s="479"/>
      <c r="N23" s="479"/>
      <c r="O23" s="479"/>
      <c r="P23" s="479"/>
      <c r="Q23" s="479"/>
      <c r="R23" s="479"/>
      <c r="S23" s="479"/>
      <c r="T23" s="479"/>
      <c r="U23" s="479"/>
      <c r="V23" s="479"/>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row>
    <row r="24" spans="1:46" ht="24.75" customHeight="1">
      <c r="A24" s="501" t="s">
        <v>133</v>
      </c>
      <c r="B24" s="501"/>
      <c r="C24" s="501"/>
      <c r="D24" s="501"/>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row>
    <row r="25" spans="1:46" ht="29.25" customHeight="1">
      <c r="A25" s="502" t="s">
        <v>134</v>
      </c>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row>
    <row r="26" spans="1:46" ht="15.75">
      <c r="A26" s="429" t="s">
        <v>135</v>
      </c>
      <c r="B26" s="429"/>
      <c r="C26" s="429"/>
      <c r="D26" s="429" t="s">
        <v>136</v>
      </c>
      <c r="E26" s="429"/>
      <c r="F26" s="429"/>
      <c r="G26" s="429"/>
      <c r="H26" s="429"/>
      <c r="I26" s="429"/>
      <c r="J26" s="429"/>
      <c r="K26" s="429"/>
      <c r="L26" s="429"/>
      <c r="M26" s="429"/>
      <c r="N26" s="429"/>
      <c r="O26" s="429"/>
      <c r="P26" s="429"/>
      <c r="Q26" s="429"/>
      <c r="R26" s="429"/>
      <c r="S26" s="429"/>
      <c r="T26" s="429"/>
      <c r="U26" s="429"/>
      <c r="V26" s="496" t="s">
        <v>137</v>
      </c>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row>
    <row r="27" spans="1:46" ht="12.75">
      <c r="A27" s="429"/>
      <c r="B27" s="429"/>
      <c r="C27" s="429"/>
      <c r="D27" s="429"/>
      <c r="E27" s="429"/>
      <c r="F27" s="429"/>
      <c r="G27" s="429"/>
      <c r="H27" s="429"/>
      <c r="I27" s="429"/>
      <c r="J27" s="429"/>
      <c r="K27" s="429"/>
      <c r="L27" s="429"/>
      <c r="M27" s="429"/>
      <c r="N27" s="429"/>
      <c r="O27" s="429"/>
      <c r="P27" s="429"/>
      <c r="Q27" s="429"/>
      <c r="R27" s="429"/>
      <c r="S27" s="429"/>
      <c r="T27" s="429"/>
      <c r="U27" s="429"/>
      <c r="V27" s="441" t="s">
        <v>138</v>
      </c>
      <c r="W27" s="441"/>
      <c r="X27" s="441"/>
      <c r="Y27" s="441"/>
      <c r="Z27" s="441"/>
      <c r="AA27" s="441"/>
      <c r="AB27" s="441"/>
      <c r="AC27" s="441" t="s">
        <v>139</v>
      </c>
      <c r="AD27" s="441"/>
      <c r="AE27" s="441"/>
      <c r="AF27" s="441"/>
      <c r="AG27" s="441"/>
      <c r="AH27" s="441"/>
      <c r="AI27" s="441"/>
      <c r="AJ27" s="441"/>
      <c r="AK27" s="583" t="s">
        <v>140</v>
      </c>
      <c r="AL27" s="584"/>
      <c r="AM27" s="584"/>
      <c r="AN27" s="584"/>
      <c r="AO27" s="584"/>
      <c r="AP27" s="584"/>
      <c r="AQ27" s="441" t="s">
        <v>141</v>
      </c>
      <c r="AR27" s="441"/>
      <c r="AS27" s="441"/>
      <c r="AT27" s="441"/>
    </row>
    <row r="28" spans="1:46" ht="27.75" customHeight="1">
      <c r="A28" s="429"/>
      <c r="B28" s="429"/>
      <c r="C28" s="429"/>
      <c r="D28" s="429"/>
      <c r="E28" s="429"/>
      <c r="F28" s="429"/>
      <c r="G28" s="429"/>
      <c r="H28" s="429"/>
      <c r="I28" s="429"/>
      <c r="J28" s="429"/>
      <c r="K28" s="429"/>
      <c r="L28" s="429"/>
      <c r="M28" s="429"/>
      <c r="N28" s="429"/>
      <c r="O28" s="429"/>
      <c r="P28" s="429"/>
      <c r="Q28" s="429"/>
      <c r="R28" s="429"/>
      <c r="S28" s="429"/>
      <c r="T28" s="429"/>
      <c r="U28" s="429"/>
      <c r="V28" s="441"/>
      <c r="W28" s="441"/>
      <c r="X28" s="441"/>
      <c r="Y28" s="441"/>
      <c r="Z28" s="441"/>
      <c r="AA28" s="441"/>
      <c r="AB28" s="441"/>
      <c r="AC28" s="441"/>
      <c r="AD28" s="441"/>
      <c r="AE28" s="441"/>
      <c r="AF28" s="441"/>
      <c r="AG28" s="441"/>
      <c r="AH28" s="441"/>
      <c r="AI28" s="441"/>
      <c r="AJ28" s="441"/>
      <c r="AK28" s="585"/>
      <c r="AL28" s="586"/>
      <c r="AM28" s="586"/>
      <c r="AN28" s="586"/>
      <c r="AO28" s="586"/>
      <c r="AP28" s="586"/>
      <c r="AQ28" s="441"/>
      <c r="AR28" s="441"/>
      <c r="AS28" s="441"/>
      <c r="AT28" s="441"/>
    </row>
    <row r="29" spans="1:46" ht="22.5" customHeight="1">
      <c r="A29" s="407"/>
      <c r="B29" s="407"/>
      <c r="C29" s="407"/>
      <c r="D29" s="396">
        <v>0</v>
      </c>
      <c r="E29" s="397"/>
      <c r="F29" s="397"/>
      <c r="G29" s="397"/>
      <c r="H29" s="397"/>
      <c r="I29" s="397"/>
      <c r="J29" s="397"/>
      <c r="K29" s="397"/>
      <c r="L29" s="397"/>
      <c r="M29" s="397"/>
      <c r="N29" s="397"/>
      <c r="O29" s="397"/>
      <c r="P29" s="397"/>
      <c r="Q29" s="397"/>
      <c r="R29" s="397"/>
      <c r="S29" s="397"/>
      <c r="T29" s="397"/>
      <c r="U29" s="398"/>
      <c r="V29" s="404"/>
      <c r="W29" s="405"/>
      <c r="X29" s="405"/>
      <c r="Y29" s="405"/>
      <c r="Z29" s="405"/>
      <c r="AA29" s="405"/>
      <c r="AB29" s="406"/>
      <c r="AC29" s="434"/>
      <c r="AD29" s="435"/>
      <c r="AE29" s="435"/>
      <c r="AF29" s="435"/>
      <c r="AG29" s="435"/>
      <c r="AH29" s="435"/>
      <c r="AI29" s="435"/>
      <c r="AJ29" s="436"/>
      <c r="AK29" s="404"/>
      <c r="AL29" s="392"/>
      <c r="AM29" s="392"/>
      <c r="AN29" s="392"/>
      <c r="AO29" s="392"/>
      <c r="AP29" s="393"/>
      <c r="AQ29" s="391"/>
      <c r="AR29" s="392"/>
      <c r="AS29" s="392"/>
      <c r="AT29" s="393"/>
    </row>
    <row r="30" spans="1:46" ht="22.5" customHeight="1">
      <c r="A30" s="407"/>
      <c r="B30" s="407"/>
      <c r="C30" s="407"/>
      <c r="D30" s="396">
        <v>0</v>
      </c>
      <c r="E30" s="397"/>
      <c r="F30" s="397"/>
      <c r="G30" s="397"/>
      <c r="H30" s="397"/>
      <c r="I30" s="397"/>
      <c r="J30" s="397"/>
      <c r="K30" s="397"/>
      <c r="L30" s="397"/>
      <c r="M30" s="397"/>
      <c r="N30" s="397"/>
      <c r="O30" s="397"/>
      <c r="P30" s="397"/>
      <c r="Q30" s="397"/>
      <c r="R30" s="397"/>
      <c r="S30" s="397"/>
      <c r="T30" s="397"/>
      <c r="U30" s="398"/>
      <c r="V30" s="404"/>
      <c r="W30" s="405"/>
      <c r="X30" s="405"/>
      <c r="Y30" s="405"/>
      <c r="Z30" s="405"/>
      <c r="AA30" s="405"/>
      <c r="AB30" s="406"/>
      <c r="AC30" s="434"/>
      <c r="AD30" s="435"/>
      <c r="AE30" s="435"/>
      <c r="AF30" s="435"/>
      <c r="AG30" s="435"/>
      <c r="AH30" s="435"/>
      <c r="AI30" s="435"/>
      <c r="AJ30" s="436"/>
      <c r="AK30" s="404"/>
      <c r="AL30" s="392"/>
      <c r="AM30" s="392"/>
      <c r="AN30" s="392"/>
      <c r="AO30" s="392"/>
      <c r="AP30" s="393"/>
      <c r="AQ30" s="391"/>
      <c r="AR30" s="392"/>
      <c r="AS30" s="392"/>
      <c r="AT30" s="393"/>
    </row>
    <row r="31" spans="1:46" ht="22.5" customHeight="1">
      <c r="A31" s="407"/>
      <c r="B31" s="407"/>
      <c r="C31" s="407"/>
      <c r="D31" s="396">
        <v>0</v>
      </c>
      <c r="E31" s="397"/>
      <c r="F31" s="397"/>
      <c r="G31" s="397"/>
      <c r="H31" s="397"/>
      <c r="I31" s="397"/>
      <c r="J31" s="397"/>
      <c r="K31" s="397"/>
      <c r="L31" s="397"/>
      <c r="M31" s="397"/>
      <c r="N31" s="397"/>
      <c r="O31" s="397"/>
      <c r="P31" s="397"/>
      <c r="Q31" s="397"/>
      <c r="R31" s="397"/>
      <c r="S31" s="397"/>
      <c r="T31" s="397"/>
      <c r="U31" s="398"/>
      <c r="V31" s="404"/>
      <c r="W31" s="405"/>
      <c r="X31" s="405"/>
      <c r="Y31" s="405"/>
      <c r="Z31" s="405"/>
      <c r="AA31" s="405"/>
      <c r="AB31" s="406"/>
      <c r="AC31" s="434"/>
      <c r="AD31" s="435"/>
      <c r="AE31" s="435"/>
      <c r="AF31" s="435"/>
      <c r="AG31" s="435"/>
      <c r="AH31" s="435"/>
      <c r="AI31" s="435"/>
      <c r="AJ31" s="436"/>
      <c r="AK31" s="404"/>
      <c r="AL31" s="392"/>
      <c r="AM31" s="392"/>
      <c r="AN31" s="392"/>
      <c r="AO31" s="392"/>
      <c r="AP31" s="393"/>
      <c r="AQ31" s="391"/>
      <c r="AR31" s="392"/>
      <c r="AS31" s="392"/>
      <c r="AT31" s="393"/>
    </row>
    <row r="32" spans="1:46" ht="22.5" customHeight="1">
      <c r="A32" s="407"/>
      <c r="B32" s="407"/>
      <c r="C32" s="407"/>
      <c r="D32" s="396">
        <v>0</v>
      </c>
      <c r="E32" s="397"/>
      <c r="F32" s="397"/>
      <c r="G32" s="397"/>
      <c r="H32" s="397"/>
      <c r="I32" s="397"/>
      <c r="J32" s="397"/>
      <c r="K32" s="397"/>
      <c r="L32" s="397"/>
      <c r="M32" s="397"/>
      <c r="N32" s="397"/>
      <c r="O32" s="397"/>
      <c r="P32" s="397"/>
      <c r="Q32" s="397"/>
      <c r="R32" s="397"/>
      <c r="S32" s="397"/>
      <c r="T32" s="397"/>
      <c r="U32" s="398"/>
      <c r="V32" s="404"/>
      <c r="W32" s="405"/>
      <c r="X32" s="405"/>
      <c r="Y32" s="405"/>
      <c r="Z32" s="405"/>
      <c r="AA32" s="405"/>
      <c r="AB32" s="406"/>
      <c r="AC32" s="434"/>
      <c r="AD32" s="435"/>
      <c r="AE32" s="435"/>
      <c r="AF32" s="435"/>
      <c r="AG32" s="435"/>
      <c r="AH32" s="435"/>
      <c r="AI32" s="435"/>
      <c r="AJ32" s="436"/>
      <c r="AK32" s="404"/>
      <c r="AL32" s="392"/>
      <c r="AM32" s="392"/>
      <c r="AN32" s="392"/>
      <c r="AO32" s="392"/>
      <c r="AP32" s="393"/>
      <c r="AQ32" s="391"/>
      <c r="AR32" s="392"/>
      <c r="AS32" s="392"/>
      <c r="AT32" s="393"/>
    </row>
    <row r="33" spans="1:46" ht="22.5" customHeight="1">
      <c r="A33" s="407"/>
      <c r="B33" s="407"/>
      <c r="C33" s="407"/>
      <c r="D33" s="396">
        <v>0</v>
      </c>
      <c r="E33" s="397"/>
      <c r="F33" s="397"/>
      <c r="G33" s="397"/>
      <c r="H33" s="397"/>
      <c r="I33" s="397"/>
      <c r="J33" s="397"/>
      <c r="K33" s="397"/>
      <c r="L33" s="397"/>
      <c r="M33" s="397"/>
      <c r="N33" s="397"/>
      <c r="O33" s="397"/>
      <c r="P33" s="397"/>
      <c r="Q33" s="397"/>
      <c r="R33" s="397"/>
      <c r="S33" s="397"/>
      <c r="T33" s="397"/>
      <c r="U33" s="398"/>
      <c r="V33" s="404"/>
      <c r="W33" s="405"/>
      <c r="X33" s="405"/>
      <c r="Y33" s="405"/>
      <c r="Z33" s="405"/>
      <c r="AA33" s="405"/>
      <c r="AB33" s="406"/>
      <c r="AC33" s="434"/>
      <c r="AD33" s="435"/>
      <c r="AE33" s="435"/>
      <c r="AF33" s="435"/>
      <c r="AG33" s="435"/>
      <c r="AH33" s="435"/>
      <c r="AI33" s="435"/>
      <c r="AJ33" s="436"/>
      <c r="AK33" s="404"/>
      <c r="AL33" s="392"/>
      <c r="AM33" s="392"/>
      <c r="AN33" s="392"/>
      <c r="AO33" s="392"/>
      <c r="AP33" s="393"/>
      <c r="AQ33" s="391"/>
      <c r="AR33" s="392"/>
      <c r="AS33" s="392"/>
      <c r="AT33" s="393"/>
    </row>
    <row r="34" spans="1:46" ht="22.5" customHeight="1">
      <c r="A34" s="407"/>
      <c r="B34" s="407"/>
      <c r="C34" s="407"/>
      <c r="D34" s="396">
        <v>0</v>
      </c>
      <c r="E34" s="397"/>
      <c r="F34" s="397"/>
      <c r="G34" s="397"/>
      <c r="H34" s="397"/>
      <c r="I34" s="397"/>
      <c r="J34" s="397"/>
      <c r="K34" s="397"/>
      <c r="L34" s="397"/>
      <c r="M34" s="397"/>
      <c r="N34" s="397"/>
      <c r="O34" s="397"/>
      <c r="P34" s="397"/>
      <c r="Q34" s="397"/>
      <c r="R34" s="397"/>
      <c r="S34" s="397"/>
      <c r="T34" s="397"/>
      <c r="U34" s="398"/>
      <c r="V34" s="404"/>
      <c r="W34" s="405"/>
      <c r="X34" s="405"/>
      <c r="Y34" s="405"/>
      <c r="Z34" s="405"/>
      <c r="AA34" s="405"/>
      <c r="AB34" s="406"/>
      <c r="AC34" s="434"/>
      <c r="AD34" s="435"/>
      <c r="AE34" s="435"/>
      <c r="AF34" s="435"/>
      <c r="AG34" s="435"/>
      <c r="AH34" s="435"/>
      <c r="AI34" s="435"/>
      <c r="AJ34" s="436"/>
      <c r="AK34" s="404"/>
      <c r="AL34" s="392"/>
      <c r="AM34" s="392"/>
      <c r="AN34" s="392"/>
      <c r="AO34" s="392"/>
      <c r="AP34" s="393"/>
      <c r="AQ34" s="391"/>
      <c r="AR34" s="392"/>
      <c r="AS34" s="392"/>
      <c r="AT34" s="393"/>
    </row>
    <row r="35" spans="1:46" ht="22.5" customHeight="1">
      <c r="A35" s="407"/>
      <c r="B35" s="407"/>
      <c r="C35" s="407"/>
      <c r="D35" s="396">
        <v>0</v>
      </c>
      <c r="E35" s="397"/>
      <c r="F35" s="397"/>
      <c r="G35" s="397"/>
      <c r="H35" s="397"/>
      <c r="I35" s="397"/>
      <c r="J35" s="397"/>
      <c r="K35" s="397"/>
      <c r="L35" s="397"/>
      <c r="M35" s="397"/>
      <c r="N35" s="397"/>
      <c r="O35" s="397"/>
      <c r="P35" s="397"/>
      <c r="Q35" s="397"/>
      <c r="R35" s="397"/>
      <c r="S35" s="397"/>
      <c r="T35" s="397"/>
      <c r="U35" s="398"/>
      <c r="V35" s="404"/>
      <c r="W35" s="405"/>
      <c r="X35" s="405"/>
      <c r="Y35" s="405"/>
      <c r="Z35" s="405"/>
      <c r="AA35" s="405"/>
      <c r="AB35" s="406"/>
      <c r="AC35" s="434"/>
      <c r="AD35" s="435"/>
      <c r="AE35" s="435"/>
      <c r="AF35" s="435"/>
      <c r="AG35" s="435"/>
      <c r="AH35" s="435"/>
      <c r="AI35" s="435"/>
      <c r="AJ35" s="436"/>
      <c r="AK35" s="404"/>
      <c r="AL35" s="392"/>
      <c r="AM35" s="392"/>
      <c r="AN35" s="392"/>
      <c r="AO35" s="392"/>
      <c r="AP35" s="393"/>
      <c r="AQ35" s="391"/>
      <c r="AR35" s="392"/>
      <c r="AS35" s="392"/>
      <c r="AT35" s="393"/>
    </row>
    <row r="36" spans="1:46" ht="22.5" customHeight="1">
      <c r="A36" s="407"/>
      <c r="B36" s="407"/>
      <c r="C36" s="407"/>
      <c r="D36" s="396">
        <v>0</v>
      </c>
      <c r="E36" s="397"/>
      <c r="F36" s="397"/>
      <c r="G36" s="397"/>
      <c r="H36" s="397"/>
      <c r="I36" s="397"/>
      <c r="J36" s="397"/>
      <c r="K36" s="397"/>
      <c r="L36" s="397"/>
      <c r="M36" s="397"/>
      <c r="N36" s="397"/>
      <c r="O36" s="397"/>
      <c r="P36" s="397"/>
      <c r="Q36" s="397"/>
      <c r="R36" s="397"/>
      <c r="S36" s="397"/>
      <c r="T36" s="397"/>
      <c r="U36" s="398"/>
      <c r="V36" s="404"/>
      <c r="W36" s="405"/>
      <c r="X36" s="405"/>
      <c r="Y36" s="405"/>
      <c r="Z36" s="405"/>
      <c r="AA36" s="405"/>
      <c r="AB36" s="406"/>
      <c r="AC36" s="434"/>
      <c r="AD36" s="435"/>
      <c r="AE36" s="435"/>
      <c r="AF36" s="435"/>
      <c r="AG36" s="435"/>
      <c r="AH36" s="435"/>
      <c r="AI36" s="435"/>
      <c r="AJ36" s="436"/>
      <c r="AK36" s="404"/>
      <c r="AL36" s="392"/>
      <c r="AM36" s="392"/>
      <c r="AN36" s="392"/>
      <c r="AO36" s="392"/>
      <c r="AP36" s="393"/>
      <c r="AQ36" s="391"/>
      <c r="AR36" s="392"/>
      <c r="AS36" s="392"/>
      <c r="AT36" s="393"/>
    </row>
    <row r="37" spans="1:46" ht="22.5" customHeight="1">
      <c r="A37" s="407"/>
      <c r="B37" s="407"/>
      <c r="C37" s="407"/>
      <c r="D37" s="396">
        <v>0</v>
      </c>
      <c r="E37" s="397"/>
      <c r="F37" s="397"/>
      <c r="G37" s="397"/>
      <c r="H37" s="397"/>
      <c r="I37" s="397"/>
      <c r="J37" s="397"/>
      <c r="K37" s="397"/>
      <c r="L37" s="397"/>
      <c r="M37" s="397"/>
      <c r="N37" s="397"/>
      <c r="O37" s="397"/>
      <c r="P37" s="397"/>
      <c r="Q37" s="397"/>
      <c r="R37" s="397"/>
      <c r="S37" s="397"/>
      <c r="T37" s="397"/>
      <c r="U37" s="398"/>
      <c r="V37" s="404"/>
      <c r="W37" s="405"/>
      <c r="X37" s="405"/>
      <c r="Y37" s="405"/>
      <c r="Z37" s="405"/>
      <c r="AA37" s="405"/>
      <c r="AB37" s="406"/>
      <c r="AC37" s="434"/>
      <c r="AD37" s="435"/>
      <c r="AE37" s="435"/>
      <c r="AF37" s="435"/>
      <c r="AG37" s="435"/>
      <c r="AH37" s="435"/>
      <c r="AI37" s="435"/>
      <c r="AJ37" s="436"/>
      <c r="AK37" s="404"/>
      <c r="AL37" s="392"/>
      <c r="AM37" s="392"/>
      <c r="AN37" s="392"/>
      <c r="AO37" s="392"/>
      <c r="AP37" s="393"/>
      <c r="AQ37" s="391"/>
      <c r="AR37" s="392"/>
      <c r="AS37" s="392"/>
      <c r="AT37" s="393"/>
    </row>
    <row r="38" spans="1:46" ht="22.5" customHeight="1">
      <c r="A38" s="407"/>
      <c r="B38" s="407"/>
      <c r="C38" s="407"/>
      <c r="D38" s="396">
        <v>0</v>
      </c>
      <c r="E38" s="397"/>
      <c r="F38" s="397"/>
      <c r="G38" s="397"/>
      <c r="H38" s="397"/>
      <c r="I38" s="397"/>
      <c r="J38" s="397"/>
      <c r="K38" s="397"/>
      <c r="L38" s="397"/>
      <c r="M38" s="397"/>
      <c r="N38" s="397"/>
      <c r="O38" s="397"/>
      <c r="P38" s="397"/>
      <c r="Q38" s="397"/>
      <c r="R38" s="397"/>
      <c r="S38" s="397"/>
      <c r="T38" s="397"/>
      <c r="U38" s="398"/>
      <c r="V38" s="404"/>
      <c r="W38" s="405"/>
      <c r="X38" s="405"/>
      <c r="Y38" s="405"/>
      <c r="Z38" s="405"/>
      <c r="AA38" s="405"/>
      <c r="AB38" s="406"/>
      <c r="AC38" s="434"/>
      <c r="AD38" s="435"/>
      <c r="AE38" s="435"/>
      <c r="AF38" s="435"/>
      <c r="AG38" s="435"/>
      <c r="AH38" s="435"/>
      <c r="AI38" s="435"/>
      <c r="AJ38" s="436"/>
      <c r="AK38" s="404"/>
      <c r="AL38" s="392"/>
      <c r="AM38" s="392"/>
      <c r="AN38" s="392"/>
      <c r="AO38" s="392"/>
      <c r="AP38" s="393"/>
      <c r="AQ38" s="391"/>
      <c r="AR38" s="392"/>
      <c r="AS38" s="392"/>
      <c r="AT38" s="393"/>
    </row>
    <row r="39" spans="1:46" ht="22.5" customHeight="1">
      <c r="A39" s="407"/>
      <c r="B39" s="407"/>
      <c r="C39" s="407"/>
      <c r="D39" s="396"/>
      <c r="E39" s="397"/>
      <c r="F39" s="397"/>
      <c r="G39" s="397"/>
      <c r="H39" s="397"/>
      <c r="I39" s="397"/>
      <c r="J39" s="397"/>
      <c r="K39" s="397"/>
      <c r="L39" s="397"/>
      <c r="M39" s="397"/>
      <c r="N39" s="397"/>
      <c r="O39" s="397"/>
      <c r="P39" s="397"/>
      <c r="Q39" s="397"/>
      <c r="R39" s="397"/>
      <c r="S39" s="397"/>
      <c r="T39" s="397"/>
      <c r="U39" s="398"/>
      <c r="V39" s="404"/>
      <c r="W39" s="405"/>
      <c r="X39" s="405"/>
      <c r="Y39" s="405"/>
      <c r="Z39" s="405"/>
      <c r="AA39" s="405"/>
      <c r="AB39" s="406"/>
      <c r="AC39" s="434"/>
      <c r="AD39" s="435"/>
      <c r="AE39" s="435"/>
      <c r="AF39" s="435"/>
      <c r="AG39" s="435"/>
      <c r="AH39" s="435"/>
      <c r="AI39" s="435"/>
      <c r="AJ39" s="436"/>
      <c r="AK39" s="404"/>
      <c r="AL39" s="392"/>
      <c r="AM39" s="392"/>
      <c r="AN39" s="392"/>
      <c r="AO39" s="392"/>
      <c r="AP39" s="393"/>
      <c r="AQ39" s="391"/>
      <c r="AR39" s="392"/>
      <c r="AS39" s="392"/>
      <c r="AT39" s="393"/>
    </row>
    <row r="40" spans="1:46" ht="22.5" customHeight="1">
      <c r="A40" s="407"/>
      <c r="B40" s="407"/>
      <c r="C40" s="407"/>
      <c r="D40" s="396"/>
      <c r="E40" s="397"/>
      <c r="F40" s="397"/>
      <c r="G40" s="397"/>
      <c r="H40" s="397"/>
      <c r="I40" s="397"/>
      <c r="J40" s="397"/>
      <c r="K40" s="397"/>
      <c r="L40" s="397"/>
      <c r="M40" s="397"/>
      <c r="N40" s="397"/>
      <c r="O40" s="397"/>
      <c r="P40" s="397"/>
      <c r="Q40" s="397"/>
      <c r="R40" s="397"/>
      <c r="S40" s="397"/>
      <c r="T40" s="397"/>
      <c r="U40" s="398"/>
      <c r="V40" s="404"/>
      <c r="W40" s="405"/>
      <c r="X40" s="405"/>
      <c r="Y40" s="405"/>
      <c r="Z40" s="405"/>
      <c r="AA40" s="405"/>
      <c r="AB40" s="406"/>
      <c r="AC40" s="434"/>
      <c r="AD40" s="435"/>
      <c r="AE40" s="435"/>
      <c r="AF40" s="435"/>
      <c r="AG40" s="435"/>
      <c r="AH40" s="435"/>
      <c r="AI40" s="435"/>
      <c r="AJ40" s="436"/>
      <c r="AK40" s="404"/>
      <c r="AL40" s="392"/>
      <c r="AM40" s="392"/>
      <c r="AN40" s="392"/>
      <c r="AO40" s="392"/>
      <c r="AP40" s="393"/>
      <c r="AQ40" s="391"/>
      <c r="AR40" s="392"/>
      <c r="AS40" s="392"/>
      <c r="AT40" s="393"/>
    </row>
    <row r="41" spans="1:46" ht="22.5" customHeight="1">
      <c r="A41" s="407"/>
      <c r="B41" s="407"/>
      <c r="C41" s="407"/>
      <c r="D41" s="396"/>
      <c r="E41" s="397"/>
      <c r="F41" s="397"/>
      <c r="G41" s="397"/>
      <c r="H41" s="397"/>
      <c r="I41" s="397"/>
      <c r="J41" s="397"/>
      <c r="K41" s="397"/>
      <c r="L41" s="397"/>
      <c r="M41" s="397"/>
      <c r="N41" s="397"/>
      <c r="O41" s="397"/>
      <c r="P41" s="397"/>
      <c r="Q41" s="397"/>
      <c r="R41" s="397"/>
      <c r="S41" s="397"/>
      <c r="T41" s="397"/>
      <c r="U41" s="398"/>
      <c r="V41" s="404"/>
      <c r="W41" s="405"/>
      <c r="X41" s="405"/>
      <c r="Y41" s="405"/>
      <c r="Z41" s="405"/>
      <c r="AA41" s="405"/>
      <c r="AB41" s="406"/>
      <c r="AC41" s="434"/>
      <c r="AD41" s="435"/>
      <c r="AE41" s="435"/>
      <c r="AF41" s="435"/>
      <c r="AG41" s="435"/>
      <c r="AH41" s="435"/>
      <c r="AI41" s="435"/>
      <c r="AJ41" s="436"/>
      <c r="AK41" s="404"/>
      <c r="AL41" s="392"/>
      <c r="AM41" s="392"/>
      <c r="AN41" s="392"/>
      <c r="AO41" s="392"/>
      <c r="AP41" s="393"/>
      <c r="AQ41" s="391"/>
      <c r="AR41" s="392"/>
      <c r="AS41" s="392"/>
      <c r="AT41" s="393"/>
    </row>
    <row r="42" spans="1:46" ht="22.5" customHeight="1">
      <c r="A42" s="407"/>
      <c r="B42" s="407"/>
      <c r="C42" s="407"/>
      <c r="D42" s="396"/>
      <c r="E42" s="397"/>
      <c r="F42" s="397"/>
      <c r="G42" s="397"/>
      <c r="H42" s="397"/>
      <c r="I42" s="397"/>
      <c r="J42" s="397"/>
      <c r="K42" s="397"/>
      <c r="L42" s="397"/>
      <c r="M42" s="397"/>
      <c r="N42" s="397"/>
      <c r="O42" s="397"/>
      <c r="P42" s="397"/>
      <c r="Q42" s="397"/>
      <c r="R42" s="397"/>
      <c r="S42" s="397"/>
      <c r="T42" s="397"/>
      <c r="U42" s="398"/>
      <c r="V42" s="404"/>
      <c r="W42" s="405"/>
      <c r="X42" s="405"/>
      <c r="Y42" s="405"/>
      <c r="Z42" s="405"/>
      <c r="AA42" s="405"/>
      <c r="AB42" s="406"/>
      <c r="AC42" s="434"/>
      <c r="AD42" s="435"/>
      <c r="AE42" s="435"/>
      <c r="AF42" s="435"/>
      <c r="AG42" s="435"/>
      <c r="AH42" s="435"/>
      <c r="AI42" s="435"/>
      <c r="AJ42" s="436"/>
      <c r="AK42" s="404"/>
      <c r="AL42" s="392"/>
      <c r="AM42" s="392"/>
      <c r="AN42" s="392"/>
      <c r="AO42" s="392"/>
      <c r="AP42" s="393"/>
      <c r="AQ42" s="391"/>
      <c r="AR42" s="392"/>
      <c r="AS42" s="392"/>
      <c r="AT42" s="393"/>
    </row>
    <row r="43" spans="1:46" ht="22.5" customHeight="1">
      <c r="A43" s="407"/>
      <c r="B43" s="407"/>
      <c r="C43" s="407"/>
      <c r="D43" s="396"/>
      <c r="E43" s="397"/>
      <c r="F43" s="397"/>
      <c r="G43" s="397"/>
      <c r="H43" s="397"/>
      <c r="I43" s="397"/>
      <c r="J43" s="397"/>
      <c r="K43" s="397"/>
      <c r="L43" s="397"/>
      <c r="M43" s="397"/>
      <c r="N43" s="397"/>
      <c r="O43" s="397"/>
      <c r="P43" s="397"/>
      <c r="Q43" s="397"/>
      <c r="R43" s="397"/>
      <c r="S43" s="397"/>
      <c r="T43" s="397"/>
      <c r="U43" s="398"/>
      <c r="V43" s="404"/>
      <c r="W43" s="405"/>
      <c r="X43" s="405"/>
      <c r="Y43" s="405"/>
      <c r="Z43" s="405"/>
      <c r="AA43" s="405"/>
      <c r="AB43" s="406"/>
      <c r="AC43" s="434"/>
      <c r="AD43" s="435"/>
      <c r="AE43" s="435"/>
      <c r="AF43" s="435"/>
      <c r="AG43" s="435"/>
      <c r="AH43" s="435"/>
      <c r="AI43" s="435"/>
      <c r="AJ43" s="436"/>
      <c r="AK43" s="404"/>
      <c r="AL43" s="392"/>
      <c r="AM43" s="392"/>
      <c r="AN43" s="392"/>
      <c r="AO43" s="392"/>
      <c r="AP43" s="393"/>
      <c r="AQ43" s="391"/>
      <c r="AR43" s="392"/>
      <c r="AS43" s="392"/>
      <c r="AT43" s="393"/>
    </row>
    <row r="44" spans="1:46" ht="27.75" customHeight="1">
      <c r="A44" s="478" t="s">
        <v>124</v>
      </c>
      <c r="B44" s="478"/>
      <c r="C44" s="478"/>
      <c r="D44" s="604">
        <f>SUM(D29:D43)</f>
        <v>0</v>
      </c>
      <c r="E44" s="605"/>
      <c r="F44" s="605"/>
      <c r="G44" s="605"/>
      <c r="H44" s="605"/>
      <c r="I44" s="605"/>
      <c r="J44" s="605"/>
      <c r="K44" s="605"/>
      <c r="L44" s="605"/>
      <c r="M44" s="605"/>
      <c r="N44" s="605"/>
      <c r="O44" s="605"/>
      <c r="P44" s="605"/>
      <c r="Q44" s="605"/>
      <c r="R44" s="605"/>
      <c r="S44" s="605"/>
      <c r="T44" s="605"/>
      <c r="U44" s="606"/>
      <c r="V44" s="593" t="str">
        <f>"("&amp;LOOKUP(IF(INT(RIGHT(D44,7)/100000)&gt;19,INT(RIGHT(D44,7)/1000000),IF(INT(RIGHT(D44,7)/100000)&gt;=10,INT(RIGHT(D44,7)/100000),0)),{0,1,2,3,4,5,6,7,8,9,10,11,12,13,14,15,16,17,18,19},{""," TEN "," TWENTY "," THIRTY "," FOURTY "," FIFTY "," SIXTY "," SEVENTY "," EIGHTY "," NINETY "," TEN "," ELEVEN "," TWELVE "," THIRTEEN "," FOURTEEN "," FIFTEEN "," SIXTEEN"," SEVENTEEN"," EIGHTEEN "," NINETEEN "})&amp;IF((IF(INT(RIGHT(D44,7)/100000)&gt;19,INT(RIGHT(D44,7)/1000000),IF(INT(RIGHT(D44,7)/100000)&gt;=10,INT(RIGHT(D44,7)/100000),0))+IF(INT(RIGHT(D44,7)/100000)&gt;19,INT(RIGHT(D44,6)/100000),IF(INT(RIGHT(D44,7)/100000)&gt;10,0,INT(RIGHT(D44,6)/100000))))&gt;0,LOOKUP(IF(INT(RIGHT(D44,7)/100000)&gt;19,INT(RIGHT(D44,6)/100000),IF(INT(RIGHT(D44,7)/100000)&gt;10,0,INT(RIGHT(D44,6)/100000))),{0,1,2,3,4,5,6,7,8,9,10,11,12,13,14,15,16,17,18,19},{""," ONE "," TWO "," THREE "," FOUR "," FIVE "," SIX "," SEVEN "," EIGHT "," NINE "," TEN "," ELEVEN "," TWELVE "," THIRTEEN "," FOURTEEN "," FIFTEEN "," SIXTEEN"," SEVENTEEN"," EIGHTEEN "," NINETEEN "})&amp;" Lac. "," ")&amp;LOOKUP(IF(INT(RIGHT(D44,5)/1000)&gt;19,INT(RIGHT(D44,5)/10000),IF(INT(RIGHT(D44,5)/1000)&gt;=10,INT(RIGHT(D44,5)/1000),0)),{0,1,2,3,4,5,6,7,8,9,10,11,12,13,14,15,16,17,18,19},{""," TEN "," TWENTY "," THIRTY "," FOURTY "," FIFTY "," SIXTY "," SEVENTY "," EIGHTY "," NINETY "," TEN "," ELEVEN "," TWELVE "," THIRTEEN "," FOURTEEN "," FIFTEEN "," SIXTEEN"," SEVENTEEN"," EIGHTEEN "," NINETEEN "})&amp;IF((IF(INT(RIGHT(D44,5)/1000)&gt;19,INT(RIGHT(D44,4)/1000),IF(INT(RIGHT(D44,5)/1000)&gt;10,0,INT(RIGHT(D44,4)/1000)))+IF(INT(RIGHT(D44,5)/1000)&gt;19,INT(RIGHT(D44,5)/10000),IF(INT(RIGHT(D44,5)/1000)&gt;=10,INT(RIGHT(D44,5)/1000),0)))&gt;0,LOOKUP(IF(INT(RIGHT(D44,5)/1000)&gt;19,INT(RIGHT(D44,4)/1000),IF(INT(RIGHT(D44,5)/1000)&gt;10,0,INT(RIGHT(D44,4)/1000))),{0,1,2,3,4,5,6,7,8,9,10,11,12,13,14,15,16,17,18,19},{""," ONE "," TWO "," THREE "," FOUR "," FIVE "," SIX "," SEVEN "," EIGHT "," NINE "," TEN "," ELEVEN "," TWELVE "," THIRTEEN "," FOURTEEN "," FIFTEEN "," SIXTEEN"," SEVENTEEN"," EIGHTEEN "," NINETEEN "})&amp;" THOUSAND "," ")&amp;IF((INT((RIGHT(D44,3))/100))&gt;0,LOOKUP(INT((RIGHT(D44,3))/100),{0,1,2,3,4,5,6,7,8,9,10,11,12,13,14,15,16,17,18,19},{""," ONE "," TWO "," THREE "," FOUR "," FIVE "," SIX "," SEVEN "," EIGHT "," NINE "," TEN "," ELEVEN "," TWELVE "," THIRTEEN "," FOURTEEN "," FIFTEEN "," SIXTEEN"," SEVENTEEN"," EIGHTEEN "," NINETEEN "})&amp;" HUNDRED "," ")&amp;LOOKUP(IF(INT(RIGHT(D44,2))&gt;19,INT(RIGHT(D44,2)/10),IF(INT(RIGHT(D44,2))&gt;=10,INT(RIGHT(D44,2)),0)),{0,1,2,3,4,5,6,7,8,9,10,11,12,13,14,15,16,17,18,19},{""," TEN "," TWENTY "," THIRTY "," FOURTY "," FIFTY "," SIXTY "," SEVENTY "," EIGHTY "," NINETY "," TEN "," ELEVEN "," TWELVE "," THIRTEEN "," FOURTEEN "," FIFTEEN "," SIXTEEN"," SEVENTEEN"," EIGHTEEN "," NINETEEN "})&amp;LOOKUP(IF(INT(RIGHT(D44,2))&lt;10,INT(RIGHT(D44,1)),IF(INT(RIGHT(D44,2))&lt;20,0,INT(RIGHT(D44,1)))),{0,1,2,3,4,5,6,7,8,9,10,11,12,13,14,15,16,17,18,19},{""," ONE "," TWO "," THREE "," FOUR "," FIVE "," SIX "," SEVEN "," EIGHT "," NINE "," TEN "," ELEVEN "," TWELVE "," THIRTEEN "," FOURTEEN "," FIFTEEN "," SIXTEEN"," SEVENTEEN"," EIGHTEEN "," NINETEEN "})&amp;" Only)"</f>
        <v>(    Only)</v>
      </c>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5"/>
    </row>
    <row r="45" spans="1:46" ht="22.5" customHeight="1">
      <c r="A45" s="582" t="s">
        <v>142</v>
      </c>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2"/>
      <c r="AR45" s="582"/>
      <c r="AS45" s="582"/>
      <c r="AT45" s="582"/>
    </row>
    <row r="46" spans="1:46" ht="22.5" customHeight="1">
      <c r="A46" s="100" t="s">
        <v>87</v>
      </c>
      <c r="B46" s="395" t="str">
        <f>' SALARY DETAIL'!G49</f>
        <v>Amarjit Singh</v>
      </c>
      <c r="C46" s="395"/>
      <c r="D46" s="395"/>
      <c r="E46" s="395"/>
      <c r="F46" s="395"/>
      <c r="G46" s="395"/>
      <c r="H46" s="395"/>
      <c r="I46" s="395"/>
      <c r="J46" s="395"/>
      <c r="K46" s="395"/>
      <c r="L46" s="395"/>
      <c r="M46" s="395"/>
      <c r="N46" s="395"/>
      <c r="O46" s="395"/>
      <c r="P46" s="477" t="s">
        <v>143</v>
      </c>
      <c r="Q46" s="477"/>
      <c r="R46" s="477"/>
      <c r="S46" s="477"/>
      <c r="T46" s="477"/>
      <c r="U46" s="477"/>
      <c r="V46" s="477"/>
      <c r="W46" s="394" t="str">
        <f>' SALARY DETAIL'!H50</f>
        <v>harnam singh</v>
      </c>
      <c r="X46" s="395"/>
      <c r="Y46" s="395"/>
      <c r="Z46" s="395"/>
      <c r="AA46" s="395"/>
      <c r="AB46" s="395"/>
      <c r="AC46" s="395"/>
      <c r="AD46" s="395"/>
      <c r="AE46" s="395"/>
      <c r="AF46" s="395"/>
      <c r="AG46" s="395"/>
      <c r="AH46" s="395"/>
      <c r="AI46" s="395"/>
      <c r="AJ46" s="530" t="s">
        <v>144</v>
      </c>
      <c r="AK46" s="530"/>
      <c r="AL46" s="530"/>
      <c r="AM46" s="530"/>
      <c r="AN46" s="530"/>
      <c r="AO46" s="530"/>
      <c r="AP46" s="530"/>
      <c r="AQ46" s="530"/>
      <c r="AR46" s="530"/>
      <c r="AS46" s="530"/>
      <c r="AT46" s="531"/>
    </row>
    <row r="47" spans="1:46" ht="22.5" customHeight="1">
      <c r="A47" s="551" t="str">
        <f>' SALARY DETAIL'!K49</f>
        <v>Head Master G H S Ladda (Sangrur)</v>
      </c>
      <c r="B47" s="552"/>
      <c r="C47" s="552"/>
      <c r="D47" s="552"/>
      <c r="E47" s="552"/>
      <c r="F47" s="552"/>
      <c r="G47" s="552"/>
      <c r="H47" s="552"/>
      <c r="I47" s="552"/>
      <c r="J47" s="552"/>
      <c r="K47" s="552"/>
      <c r="L47" s="552"/>
      <c r="M47" s="552"/>
      <c r="N47" s="552"/>
      <c r="O47" s="552"/>
      <c r="P47" s="552"/>
      <c r="Q47" s="453" t="s">
        <v>309</v>
      </c>
      <c r="R47" s="453"/>
      <c r="S47" s="453"/>
      <c r="T47" s="453"/>
      <c r="U47" s="453"/>
      <c r="V47" s="453"/>
      <c r="W47" s="453"/>
      <c r="X47" s="453"/>
      <c r="Y47" s="453"/>
      <c r="Z47" s="453"/>
      <c r="AA47" s="453"/>
      <c r="AB47" s="453"/>
      <c r="AC47" s="453"/>
      <c r="AD47" s="453"/>
      <c r="AE47" s="453"/>
      <c r="AF47" s="453"/>
      <c r="AG47" s="453"/>
      <c r="AH47" s="453"/>
      <c r="AI47" s="558">
        <f>D44</f>
        <v>0</v>
      </c>
      <c r="AJ47" s="559"/>
      <c r="AK47" s="559"/>
      <c r="AL47" s="559"/>
      <c r="AM47" s="559"/>
      <c r="AN47" s="477" t="s">
        <v>146</v>
      </c>
      <c r="AO47" s="477"/>
      <c r="AP47" s="477"/>
      <c r="AQ47" s="477"/>
      <c r="AR47" s="477" t="s">
        <v>147</v>
      </c>
      <c r="AS47" s="477"/>
      <c r="AT47" s="531"/>
    </row>
    <row r="48" spans="1:46" ht="22.5" customHeight="1">
      <c r="A48" s="532" t="str">
        <f>V44</f>
        <v>(    Only)</v>
      </c>
      <c r="B48" s="533"/>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101" t="s">
        <v>148</v>
      </c>
    </row>
    <row r="49" spans="1:46" ht="15">
      <c r="A49" s="541" t="s">
        <v>149</v>
      </c>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3"/>
    </row>
    <row r="50" spans="1:46" ht="15">
      <c r="A50" s="467" t="s">
        <v>150</v>
      </c>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9"/>
    </row>
    <row r="51" spans="1:46" ht="15">
      <c r="A51" s="467" t="s">
        <v>151</v>
      </c>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9"/>
    </row>
    <row r="52" spans="1:46" ht="23.25" customHeight="1">
      <c r="A52" s="30"/>
      <c r="B52" s="39"/>
      <c r="C52" s="39"/>
      <c r="D52" s="39"/>
      <c r="E52" s="39"/>
      <c r="F52" s="39"/>
      <c r="G52" s="39"/>
      <c r="H52" s="39"/>
      <c r="I52" s="39"/>
      <c r="J52" s="39"/>
      <c r="K52" s="39"/>
      <c r="L52" s="39"/>
      <c r="M52" s="39"/>
      <c r="N52" s="39"/>
      <c r="O52" s="39"/>
      <c r="P52" s="39"/>
      <c r="Q52" s="39"/>
      <c r="R52" s="39"/>
      <c r="S52" s="39"/>
      <c r="T52" s="39"/>
      <c r="U52" s="39"/>
      <c r="V52" s="39"/>
      <c r="W52" s="39"/>
      <c r="X52" s="39"/>
      <c r="Y52" s="41"/>
      <c r="Z52" s="42"/>
      <c r="AA52" s="42"/>
      <c r="AB52" s="42"/>
      <c r="AC52" s="42"/>
      <c r="AD52" s="42"/>
      <c r="AE52" s="42"/>
      <c r="AF52" s="42"/>
      <c r="AG52" s="42"/>
      <c r="AH52" s="42"/>
      <c r="AI52" s="42"/>
      <c r="AJ52" s="42"/>
      <c r="AK52" s="42"/>
      <c r="AL52" s="42"/>
      <c r="AM52" s="42"/>
      <c r="AN52" s="42"/>
      <c r="AO52" s="42"/>
      <c r="AP52" s="42"/>
      <c r="AQ52" s="42"/>
      <c r="AR52" s="42"/>
      <c r="AS52" s="42"/>
      <c r="AT52" s="43"/>
    </row>
    <row r="53" spans="1:46" ht="42.75" customHeight="1">
      <c r="A53" s="33"/>
      <c r="B53" s="44"/>
      <c r="C53" s="44"/>
      <c r="D53" s="44"/>
      <c r="E53" s="44"/>
      <c r="F53" s="44"/>
      <c r="G53" s="44"/>
      <c r="H53" s="44"/>
      <c r="I53" s="555"/>
      <c r="J53" s="555"/>
      <c r="K53" s="555"/>
      <c r="L53" s="555"/>
      <c r="M53" s="555"/>
      <c r="N53" s="555"/>
      <c r="O53" s="555"/>
      <c r="P53" s="555"/>
      <c r="Q53" s="555"/>
      <c r="R53" s="555"/>
      <c r="S53" s="44"/>
      <c r="T53" s="44"/>
      <c r="U53" s="44"/>
      <c r="V53" s="44"/>
      <c r="W53" s="44"/>
      <c r="X53" s="44"/>
      <c r="Y53" s="45"/>
      <c r="Z53" s="46"/>
      <c r="AA53" s="46"/>
      <c r="AB53" s="46"/>
      <c r="AC53" s="46"/>
      <c r="AD53" s="46"/>
      <c r="AE53" s="46"/>
      <c r="AF53" s="46"/>
      <c r="AG53" s="46"/>
      <c r="AH53" s="46"/>
      <c r="AI53" s="46"/>
      <c r="AJ53" s="46"/>
      <c r="AK53" s="46"/>
      <c r="AL53" s="46"/>
      <c r="AM53" s="46"/>
      <c r="AN53" s="46"/>
      <c r="AO53" s="46"/>
      <c r="AP53" s="46"/>
      <c r="AQ53" s="46"/>
      <c r="AR53" s="46"/>
      <c r="AS53" s="46"/>
      <c r="AT53" s="47"/>
    </row>
    <row r="54" spans="1:46" ht="20.25" customHeight="1">
      <c r="A54" s="48"/>
      <c r="B54" s="48"/>
      <c r="C54" s="48"/>
      <c r="D54" s="48"/>
      <c r="E54" s="48"/>
      <c r="F54" s="48"/>
      <c r="G54" s="48"/>
      <c r="H54" s="48"/>
      <c r="I54" s="48"/>
      <c r="J54" s="48"/>
      <c r="K54" s="48"/>
      <c r="L54" s="48"/>
      <c r="M54" s="48"/>
      <c r="N54" s="48"/>
      <c r="O54" s="48"/>
      <c r="P54" s="48"/>
      <c r="Q54" s="48"/>
      <c r="R54" s="48"/>
      <c r="S54" s="477" t="s">
        <v>152</v>
      </c>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531"/>
    </row>
    <row r="55" spans="1:46" ht="31.5" customHeight="1">
      <c r="A55" s="400" t="s">
        <v>153</v>
      </c>
      <c r="B55" s="400"/>
      <c r="C55" s="400"/>
      <c r="D55" s="400"/>
      <c r="E55" s="400"/>
      <c r="F55" s="400"/>
      <c r="G55" s="400"/>
      <c r="H55" s="401"/>
      <c r="I55" s="596" t="str">
        <f>' SALARY DETAIL'!C50</f>
        <v>ladda</v>
      </c>
      <c r="J55" s="597"/>
      <c r="K55" s="597"/>
      <c r="L55" s="597"/>
      <c r="M55" s="597"/>
      <c r="N55" s="597"/>
      <c r="O55" s="597"/>
      <c r="P55" s="597"/>
      <c r="Q55" s="597"/>
      <c r="R55" s="598"/>
      <c r="S55" s="102"/>
      <c r="T55" s="103"/>
      <c r="U55" s="103"/>
      <c r="V55" s="103"/>
      <c r="W55" s="104"/>
      <c r="X55" s="105"/>
      <c r="Y55" s="607" t="s">
        <v>154</v>
      </c>
      <c r="Z55" s="607"/>
      <c r="AA55" s="607"/>
      <c r="AB55" s="607"/>
      <c r="AC55" s="607"/>
      <c r="AD55" s="607"/>
      <c r="AE55" s="607"/>
      <c r="AF55" s="607"/>
      <c r="AG55" s="399" t="str">
        <f>' SALARY DETAIL'!G49</f>
        <v>Amarjit Singh</v>
      </c>
      <c r="AH55" s="399"/>
      <c r="AI55" s="399"/>
      <c r="AJ55" s="399"/>
      <c r="AK55" s="399"/>
      <c r="AL55" s="399"/>
      <c r="AM55" s="399"/>
      <c r="AN55" s="399"/>
      <c r="AO55" s="399"/>
      <c r="AP55" s="399"/>
      <c r="AQ55" s="399"/>
      <c r="AR55" s="399"/>
      <c r="AS55" s="399"/>
      <c r="AT55" s="399"/>
    </row>
    <row r="56" spans="1:46" ht="39" customHeight="1">
      <c r="A56" s="106" t="s">
        <v>155</v>
      </c>
      <c r="B56" s="107"/>
      <c r="C56" s="107"/>
      <c r="D56" s="107"/>
      <c r="E56" s="107"/>
      <c r="F56" s="107"/>
      <c r="G56" s="107"/>
      <c r="H56" s="107"/>
      <c r="I56" s="480" t="str">
        <f>' SALARY DETAIL'!E50</f>
        <v>17/04/2015</v>
      </c>
      <c r="J56" s="481"/>
      <c r="K56" s="481"/>
      <c r="L56" s="481"/>
      <c r="M56" s="481"/>
      <c r="N56" s="481"/>
      <c r="O56" s="481"/>
      <c r="P56" s="481"/>
      <c r="Q56" s="481"/>
      <c r="R56" s="482"/>
      <c r="S56" s="102"/>
      <c r="T56" s="103"/>
      <c r="U56" s="103"/>
      <c r="V56" s="103"/>
      <c r="W56" s="104"/>
      <c r="X56" s="104"/>
      <c r="Y56" s="470" t="s">
        <v>84</v>
      </c>
      <c r="Z56" s="470"/>
      <c r="AA56" s="470"/>
      <c r="AB56" s="470"/>
      <c r="AC56" s="470"/>
      <c r="AD56" s="470"/>
      <c r="AE56" s="470"/>
      <c r="AF56" s="470"/>
      <c r="AG56" s="471" t="str">
        <f>' SALARY DETAIL'!K49</f>
        <v>Head Master G H S Ladda (Sangrur)</v>
      </c>
      <c r="AH56" s="472"/>
      <c r="AI56" s="472"/>
      <c r="AJ56" s="472"/>
      <c r="AK56" s="472"/>
      <c r="AL56" s="472"/>
      <c r="AM56" s="472"/>
      <c r="AN56" s="472"/>
      <c r="AO56" s="472"/>
      <c r="AP56" s="472"/>
      <c r="AQ56" s="472"/>
      <c r="AR56" s="472"/>
      <c r="AS56" s="472"/>
      <c r="AT56" s="473"/>
    </row>
    <row r="57" spans="1:47" ht="16.5" customHeight="1">
      <c r="A57" s="127"/>
      <c r="B57" s="127"/>
      <c r="C57" s="127"/>
      <c r="D57" s="127"/>
      <c r="E57" s="127"/>
      <c r="F57" s="127"/>
      <c r="G57" s="127"/>
      <c r="H57" s="127"/>
      <c r="I57" s="127"/>
      <c r="J57" s="127"/>
      <c r="K57" s="127"/>
      <c r="L57" s="127"/>
      <c r="M57" s="127"/>
      <c r="N57" s="127"/>
      <c r="O57" s="127"/>
      <c r="P57" s="127"/>
      <c r="Q57" s="127"/>
      <c r="R57" s="127"/>
      <c r="S57" s="128"/>
      <c r="T57" s="128"/>
      <c r="U57" s="128"/>
      <c r="V57" s="128"/>
      <c r="W57" s="129"/>
      <c r="X57" s="129"/>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23"/>
    </row>
    <row r="58" spans="1:46" ht="16.5" customHeight="1">
      <c r="A58" s="54"/>
      <c r="B58" s="32"/>
      <c r="C58" s="32"/>
      <c r="D58" s="32"/>
      <c r="E58" s="32"/>
      <c r="F58" s="32"/>
      <c r="G58" s="32"/>
      <c r="H58" s="32"/>
      <c r="I58" s="55"/>
      <c r="J58" s="55"/>
      <c r="K58" s="55"/>
      <c r="L58" s="55"/>
      <c r="M58" s="55"/>
      <c r="N58" s="55"/>
      <c r="O58" s="55"/>
      <c r="P58" s="55"/>
      <c r="Q58" s="55"/>
      <c r="R58" s="55"/>
      <c r="S58" s="56"/>
      <c r="T58" s="56"/>
      <c r="U58" s="56"/>
      <c r="V58" s="56"/>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126"/>
    </row>
    <row r="59" spans="1:46" ht="16.5" customHeight="1">
      <c r="A59" s="474" t="s">
        <v>156</v>
      </c>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6"/>
    </row>
    <row r="60" spans="1:46" ht="15.75" customHeight="1">
      <c r="A60" s="408" t="s">
        <v>157</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10"/>
    </row>
    <row r="61" spans="1:46" ht="19.5" customHeight="1">
      <c r="A61" s="466" t="s">
        <v>158</v>
      </c>
      <c r="B61" s="386"/>
      <c r="C61" s="451" t="s">
        <v>159</v>
      </c>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2"/>
      <c r="AD61" s="608"/>
      <c r="AE61" s="386"/>
      <c r="AF61" s="386"/>
      <c r="AG61" s="386"/>
      <c r="AH61" s="386"/>
      <c r="AI61" s="386"/>
      <c r="AJ61" s="36"/>
      <c r="AK61" s="37"/>
      <c r="AL61" s="37"/>
      <c r="AM61" s="37"/>
      <c r="AN61" s="37"/>
      <c r="AO61" s="38"/>
      <c r="AP61" s="36"/>
      <c r="AQ61" s="37"/>
      <c r="AR61" s="37"/>
      <c r="AS61" s="37"/>
      <c r="AT61" s="38"/>
    </row>
    <row r="62" spans="1:46" ht="19.5" customHeight="1">
      <c r="A62" s="378"/>
      <c r="B62" s="379"/>
      <c r="C62" s="379" t="s">
        <v>161</v>
      </c>
      <c r="D62" s="379"/>
      <c r="E62" s="39"/>
      <c r="F62" s="385" t="s">
        <v>162</v>
      </c>
      <c r="G62" s="385"/>
      <c r="H62" s="385"/>
      <c r="I62" s="385"/>
      <c r="J62" s="385"/>
      <c r="K62" s="385"/>
      <c r="L62" s="385"/>
      <c r="M62" s="385"/>
      <c r="N62" s="385"/>
      <c r="O62" s="385"/>
      <c r="P62" s="385"/>
      <c r="Q62" s="385"/>
      <c r="R62" s="385"/>
      <c r="S62" s="385"/>
      <c r="T62" s="385"/>
      <c r="U62" s="385"/>
      <c r="V62" s="385"/>
      <c r="W62" s="385"/>
      <c r="X62" s="385"/>
      <c r="Y62" s="385"/>
      <c r="Z62" s="385"/>
      <c r="AA62" s="385"/>
      <c r="AB62" s="385"/>
      <c r="AC62" s="411"/>
      <c r="AD62" s="402" t="s">
        <v>160</v>
      </c>
      <c r="AE62" s="403"/>
      <c r="AF62" s="383">
        <f>'TDS CALCULATION '!A8</f>
        <v>833595</v>
      </c>
      <c r="AG62" s="383"/>
      <c r="AH62" s="383"/>
      <c r="AI62" s="384"/>
      <c r="AJ62" s="109"/>
      <c r="AK62" s="110"/>
      <c r="AL62" s="110"/>
      <c r="AM62" s="110"/>
      <c r="AN62" s="110"/>
      <c r="AO62" s="111"/>
      <c r="AP62" s="30"/>
      <c r="AQ62" s="39"/>
      <c r="AR62" s="39"/>
      <c r="AS62" s="39"/>
      <c r="AT62" s="40"/>
    </row>
    <row r="63" spans="1:46" ht="19.5" customHeight="1">
      <c r="A63" s="378"/>
      <c r="B63" s="379"/>
      <c r="C63" s="379" t="s">
        <v>163</v>
      </c>
      <c r="D63" s="379"/>
      <c r="E63" s="39"/>
      <c r="F63" s="385" t="s">
        <v>289</v>
      </c>
      <c r="G63" s="385"/>
      <c r="H63" s="385"/>
      <c r="I63" s="385"/>
      <c r="J63" s="385"/>
      <c r="K63" s="385"/>
      <c r="L63" s="385"/>
      <c r="M63" s="385"/>
      <c r="N63" s="385"/>
      <c r="O63" s="385"/>
      <c r="P63" s="385"/>
      <c r="Q63" s="385"/>
      <c r="R63" s="385"/>
      <c r="S63" s="385"/>
      <c r="T63" s="385"/>
      <c r="U63" s="385"/>
      <c r="V63" s="385"/>
      <c r="W63" s="385"/>
      <c r="X63" s="385"/>
      <c r="Y63" s="385"/>
      <c r="Z63" s="385"/>
      <c r="AA63" s="385"/>
      <c r="AB63" s="385"/>
      <c r="AC63" s="411"/>
      <c r="AD63" s="402" t="s">
        <v>160</v>
      </c>
      <c r="AE63" s="403"/>
      <c r="AF63" s="383">
        <f>'TDS CALCULATION '!C8</f>
        <v>0</v>
      </c>
      <c r="AG63" s="383"/>
      <c r="AH63" s="383"/>
      <c r="AI63" s="384"/>
      <c r="AJ63" s="109"/>
      <c r="AK63" s="110"/>
      <c r="AL63" s="110"/>
      <c r="AM63" s="110"/>
      <c r="AN63" s="110"/>
      <c r="AO63" s="111"/>
      <c r="AP63" s="30"/>
      <c r="AQ63" s="39"/>
      <c r="AR63" s="39"/>
      <c r="AS63" s="39"/>
      <c r="AT63" s="40"/>
    </row>
    <row r="64" spans="1:46" ht="19.5" customHeight="1">
      <c r="A64" s="378"/>
      <c r="B64" s="379"/>
      <c r="C64" s="379" t="s">
        <v>164</v>
      </c>
      <c r="D64" s="379"/>
      <c r="E64" s="39"/>
      <c r="F64" s="385" t="s">
        <v>290</v>
      </c>
      <c r="G64" s="385"/>
      <c r="H64" s="385"/>
      <c r="I64" s="385"/>
      <c r="J64" s="385"/>
      <c r="K64" s="385"/>
      <c r="L64" s="385"/>
      <c r="M64" s="385"/>
      <c r="N64" s="385"/>
      <c r="O64" s="385"/>
      <c r="P64" s="385"/>
      <c r="Q64" s="385"/>
      <c r="R64" s="385"/>
      <c r="S64" s="385"/>
      <c r="T64" s="385"/>
      <c r="U64" s="385"/>
      <c r="V64" s="385"/>
      <c r="W64" s="385"/>
      <c r="X64" s="385"/>
      <c r="Y64" s="385"/>
      <c r="Z64" s="385"/>
      <c r="AA64" s="385"/>
      <c r="AB64" s="385"/>
      <c r="AC64" s="411"/>
      <c r="AD64" s="402" t="s">
        <v>160</v>
      </c>
      <c r="AE64" s="403"/>
      <c r="AF64" s="383">
        <f>'TDS CALCULATION '!D8</f>
        <v>0</v>
      </c>
      <c r="AG64" s="383"/>
      <c r="AH64" s="383"/>
      <c r="AI64" s="384"/>
      <c r="AJ64" s="109"/>
      <c r="AK64" s="110"/>
      <c r="AL64" s="110"/>
      <c r="AM64" s="110"/>
      <c r="AN64" s="110"/>
      <c r="AO64" s="111"/>
      <c r="AP64" s="30"/>
      <c r="AQ64" s="39"/>
      <c r="AR64" s="39"/>
      <c r="AS64" s="39"/>
      <c r="AT64" s="40"/>
    </row>
    <row r="65" spans="1:46" ht="19.5" customHeight="1">
      <c r="A65" s="57"/>
      <c r="B65" s="31"/>
      <c r="C65" s="379" t="s">
        <v>165</v>
      </c>
      <c r="D65" s="379"/>
      <c r="E65" s="39"/>
      <c r="F65" s="39" t="s">
        <v>312</v>
      </c>
      <c r="G65" s="39"/>
      <c r="H65" s="39"/>
      <c r="I65" s="39"/>
      <c r="J65" s="39"/>
      <c r="K65" s="39"/>
      <c r="L65" s="39"/>
      <c r="M65" s="39"/>
      <c r="N65" s="39"/>
      <c r="O65" s="39"/>
      <c r="P65" s="39"/>
      <c r="Q65" s="39"/>
      <c r="R65" s="39"/>
      <c r="S65" s="39"/>
      <c r="T65" s="39"/>
      <c r="U65" s="39"/>
      <c r="V65" s="39"/>
      <c r="W65" s="39"/>
      <c r="X65" s="39"/>
      <c r="Y65" s="39"/>
      <c r="Z65" s="39"/>
      <c r="AA65" s="39"/>
      <c r="AB65" s="39"/>
      <c r="AC65" s="40"/>
      <c r="AD65" s="402" t="s">
        <v>160</v>
      </c>
      <c r="AE65" s="403"/>
      <c r="AF65" s="389">
        <f>'TDS CALCULATION '!E8</f>
        <v>0</v>
      </c>
      <c r="AG65" s="389"/>
      <c r="AH65" s="389"/>
      <c r="AI65" s="390"/>
      <c r="AJ65" s="109"/>
      <c r="AK65" s="110"/>
      <c r="AL65" s="110"/>
      <c r="AM65" s="110"/>
      <c r="AN65" s="110"/>
      <c r="AO65" s="111"/>
      <c r="AP65" s="30"/>
      <c r="AQ65" s="39"/>
      <c r="AR65" s="39"/>
      <c r="AS65" s="39"/>
      <c r="AT65" s="40"/>
    </row>
    <row r="66" spans="1:46" ht="19.5" customHeight="1">
      <c r="A66" s="378"/>
      <c r="B66" s="379"/>
      <c r="C66" s="379" t="s">
        <v>214</v>
      </c>
      <c r="D66" s="379"/>
      <c r="E66" s="39"/>
      <c r="F66" s="385" t="s">
        <v>124</v>
      </c>
      <c r="G66" s="385"/>
      <c r="H66" s="385"/>
      <c r="I66" s="385"/>
      <c r="J66" s="385"/>
      <c r="K66" s="385"/>
      <c r="L66" s="385"/>
      <c r="M66" s="385"/>
      <c r="N66" s="385"/>
      <c r="O66" s="385"/>
      <c r="P66" s="385"/>
      <c r="Q66" s="385"/>
      <c r="R66" s="385"/>
      <c r="S66" s="385"/>
      <c r="T66" s="385"/>
      <c r="U66" s="385"/>
      <c r="V66" s="385"/>
      <c r="W66" s="385"/>
      <c r="X66" s="385"/>
      <c r="Y66" s="385"/>
      <c r="Z66" s="385"/>
      <c r="AA66" s="385"/>
      <c r="AB66" s="385"/>
      <c r="AC66" s="411"/>
      <c r="AD66" s="109"/>
      <c r="AE66" s="110"/>
      <c r="AF66" s="110"/>
      <c r="AG66" s="110"/>
      <c r="AH66" s="110"/>
      <c r="AI66" s="111"/>
      <c r="AJ66" s="402" t="s">
        <v>160</v>
      </c>
      <c r="AK66" s="403"/>
      <c r="AL66" s="383">
        <f>'TDS CALCULATION '!F6</f>
        <v>833595</v>
      </c>
      <c r="AM66" s="383"/>
      <c r="AN66" s="383"/>
      <c r="AO66" s="384"/>
      <c r="AP66" s="30"/>
      <c r="AQ66" s="39"/>
      <c r="AR66" s="39"/>
      <c r="AS66" s="39"/>
      <c r="AT66" s="40"/>
    </row>
    <row r="67" spans="1:46" ht="19.5" customHeight="1">
      <c r="A67" s="412" t="s">
        <v>166</v>
      </c>
      <c r="B67" s="379"/>
      <c r="C67" s="39"/>
      <c r="D67" s="58"/>
      <c r="E67" s="58"/>
      <c r="F67" s="455" t="s">
        <v>167</v>
      </c>
      <c r="G67" s="455"/>
      <c r="H67" s="455"/>
      <c r="I67" s="455"/>
      <c r="J67" s="455"/>
      <c r="K67" s="455"/>
      <c r="L67" s="455"/>
      <c r="M67" s="455"/>
      <c r="N67" s="455"/>
      <c r="O67" s="455"/>
      <c r="P67" s="455"/>
      <c r="Q67" s="455"/>
      <c r="R67" s="455"/>
      <c r="S67" s="455"/>
      <c r="T67" s="455"/>
      <c r="U67" s="455"/>
      <c r="V67" s="455"/>
      <c r="W67" s="455"/>
      <c r="X67" s="455"/>
      <c r="Y67" s="455"/>
      <c r="Z67" s="455"/>
      <c r="AA67" s="455"/>
      <c r="AB67" s="455"/>
      <c r="AC67" s="456"/>
      <c r="AD67" s="109"/>
      <c r="AE67" s="110"/>
      <c r="AF67" s="110"/>
      <c r="AG67" s="110"/>
      <c r="AH67" s="110"/>
      <c r="AI67" s="111"/>
      <c r="AJ67" s="109"/>
      <c r="AK67" s="110"/>
      <c r="AL67" s="110"/>
      <c r="AM67" s="110"/>
      <c r="AN67" s="110"/>
      <c r="AO67" s="111"/>
      <c r="AP67" s="30"/>
      <c r="AQ67" s="39"/>
      <c r="AR67" s="39"/>
      <c r="AS67" s="39"/>
      <c r="AT67" s="40"/>
    </row>
    <row r="68" spans="1:46" ht="24.75" customHeight="1">
      <c r="A68" s="378"/>
      <c r="B68" s="379"/>
      <c r="C68" s="39"/>
      <c r="D68" s="523" t="s">
        <v>294</v>
      </c>
      <c r="E68" s="523"/>
      <c r="F68" s="523"/>
      <c r="G68" s="523"/>
      <c r="H68" s="523"/>
      <c r="I68" s="523"/>
      <c r="J68" s="523"/>
      <c r="K68" s="523"/>
      <c r="L68" s="523" t="s">
        <v>295</v>
      </c>
      <c r="M68" s="523"/>
      <c r="N68" s="523"/>
      <c r="O68" s="523"/>
      <c r="P68" s="523"/>
      <c r="Q68" s="523"/>
      <c r="R68" s="523"/>
      <c r="S68" s="523"/>
      <c r="T68" s="523"/>
      <c r="U68" s="590" t="s">
        <v>304</v>
      </c>
      <c r="V68" s="591"/>
      <c r="W68" s="591"/>
      <c r="X68" s="591"/>
      <c r="Y68" s="591"/>
      <c r="Z68" s="591"/>
      <c r="AA68" s="591"/>
      <c r="AB68" s="591"/>
      <c r="AC68" s="592"/>
      <c r="AD68" s="109"/>
      <c r="AE68" s="110"/>
      <c r="AF68" s="110"/>
      <c r="AG68" s="110"/>
      <c r="AH68" s="110"/>
      <c r="AI68" s="111"/>
      <c r="AJ68" s="109"/>
      <c r="AK68" s="110"/>
      <c r="AL68" s="110"/>
      <c r="AM68" s="110"/>
      <c r="AN68" s="110"/>
      <c r="AO68" s="111"/>
      <c r="AP68" s="30"/>
      <c r="AQ68" s="39"/>
      <c r="AR68" s="39"/>
      <c r="AS68" s="39"/>
      <c r="AT68" s="40"/>
    </row>
    <row r="69" spans="1:46" ht="19.5" customHeight="1">
      <c r="A69" s="378"/>
      <c r="B69" s="379"/>
      <c r="C69" s="39"/>
      <c r="D69" s="457">
        <f>'TDS CALCULATION '!E13</f>
        <v>8400</v>
      </c>
      <c r="E69" s="457"/>
      <c r="F69" s="457"/>
      <c r="G69" s="457"/>
      <c r="H69" s="457"/>
      <c r="I69" s="457"/>
      <c r="J69" s="457"/>
      <c r="K69" s="457"/>
      <c r="L69" s="457">
        <f>'TDS CALCULATION '!E12</f>
        <v>0</v>
      </c>
      <c r="M69" s="457"/>
      <c r="N69" s="457"/>
      <c r="O69" s="457"/>
      <c r="P69" s="457"/>
      <c r="Q69" s="457"/>
      <c r="R69" s="457"/>
      <c r="S69" s="457"/>
      <c r="T69" s="457"/>
      <c r="U69" s="457">
        <f>'TDS CALCULATION '!E14</f>
        <v>48209</v>
      </c>
      <c r="V69" s="457"/>
      <c r="W69" s="457"/>
      <c r="X69" s="457"/>
      <c r="Y69" s="457"/>
      <c r="Z69" s="457"/>
      <c r="AA69" s="457"/>
      <c r="AB69" s="457"/>
      <c r="AC69" s="457"/>
      <c r="AD69" s="112" t="s">
        <v>160</v>
      </c>
      <c r="AE69" s="110"/>
      <c r="AF69" s="383">
        <f>D69+L69+U69</f>
        <v>56609</v>
      </c>
      <c r="AG69" s="383"/>
      <c r="AH69" s="383"/>
      <c r="AI69" s="384"/>
      <c r="AJ69" s="112" t="s">
        <v>160</v>
      </c>
      <c r="AK69" s="113"/>
      <c r="AL69" s="521">
        <f>AF69</f>
        <v>56609</v>
      </c>
      <c r="AM69" s="521"/>
      <c r="AN69" s="521"/>
      <c r="AO69" s="522"/>
      <c r="AP69" s="30"/>
      <c r="AQ69" s="39"/>
      <c r="AR69" s="39"/>
      <c r="AS69" s="39"/>
      <c r="AT69" s="40"/>
    </row>
    <row r="70" spans="1:46" ht="19.5" customHeight="1">
      <c r="A70" s="57"/>
      <c r="B70" s="31"/>
      <c r="C70" s="39"/>
      <c r="D70" s="39"/>
      <c r="E70" s="39"/>
      <c r="F70" s="39"/>
      <c r="G70" s="39"/>
      <c r="H70" s="39"/>
      <c r="I70" s="39"/>
      <c r="J70" s="39"/>
      <c r="K70" s="39"/>
      <c r="L70" s="39"/>
      <c r="M70" s="39"/>
      <c r="N70" s="39"/>
      <c r="O70" s="39"/>
      <c r="P70" s="39"/>
      <c r="Q70" s="39"/>
      <c r="R70" s="39"/>
      <c r="S70" s="39"/>
      <c r="T70" s="39"/>
      <c r="U70" s="39"/>
      <c r="V70" s="39"/>
      <c r="W70" s="39"/>
      <c r="X70" s="60"/>
      <c r="Y70" s="60"/>
      <c r="Z70" s="60"/>
      <c r="AA70" s="60"/>
      <c r="AB70" s="60"/>
      <c r="AC70" s="61"/>
      <c r="AD70" s="112"/>
      <c r="AE70" s="110"/>
      <c r="AF70" s="110"/>
      <c r="AG70" s="110"/>
      <c r="AH70" s="110"/>
      <c r="AI70" s="111"/>
      <c r="AJ70" s="112"/>
      <c r="AK70" s="113"/>
      <c r="AL70" s="113"/>
      <c r="AM70" s="113"/>
      <c r="AN70" s="113"/>
      <c r="AO70" s="113"/>
      <c r="AP70" s="30"/>
      <c r="AQ70" s="39"/>
      <c r="AR70" s="39"/>
      <c r="AS70" s="39"/>
      <c r="AT70" s="40"/>
    </row>
    <row r="71" spans="1:46" ht="19.5" customHeight="1">
      <c r="A71" s="412" t="s">
        <v>168</v>
      </c>
      <c r="B71" s="379"/>
      <c r="C71" s="385" t="s">
        <v>169</v>
      </c>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411"/>
      <c r="AD71" s="109"/>
      <c r="AE71" s="110"/>
      <c r="AF71" s="110"/>
      <c r="AG71" s="110"/>
      <c r="AH71" s="110"/>
      <c r="AI71" s="111"/>
      <c r="AJ71" s="402" t="s">
        <v>160</v>
      </c>
      <c r="AK71" s="403"/>
      <c r="AL71" s="553">
        <f>AL66-AL69</f>
        <v>776986</v>
      </c>
      <c r="AM71" s="553"/>
      <c r="AN71" s="553"/>
      <c r="AO71" s="554"/>
      <c r="AP71" s="30"/>
      <c r="AQ71" s="39"/>
      <c r="AR71" s="39"/>
      <c r="AS71" s="39"/>
      <c r="AT71" s="40"/>
    </row>
    <row r="72" spans="1:46" ht="19.5" customHeight="1">
      <c r="A72" s="412" t="s">
        <v>170</v>
      </c>
      <c r="B72" s="379"/>
      <c r="C72" s="385" t="s">
        <v>171</v>
      </c>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411"/>
      <c r="AD72" s="109"/>
      <c r="AE72" s="110"/>
      <c r="AF72" s="110"/>
      <c r="AG72" s="110"/>
      <c r="AH72" s="110"/>
      <c r="AI72" s="111"/>
      <c r="AJ72" s="109"/>
      <c r="AK72" s="110"/>
      <c r="AL72" s="110"/>
      <c r="AM72" s="110"/>
      <c r="AN72" s="110"/>
      <c r="AO72" s="111"/>
      <c r="AP72" s="30"/>
      <c r="AQ72" s="39"/>
      <c r="AR72" s="39"/>
      <c r="AS72" s="39"/>
      <c r="AT72" s="40"/>
    </row>
    <row r="73" spans="1:46" ht="19.5" customHeight="1">
      <c r="A73" s="378"/>
      <c r="B73" s="379"/>
      <c r="C73" s="379" t="s">
        <v>161</v>
      </c>
      <c r="D73" s="379"/>
      <c r="E73" s="39"/>
      <c r="F73" s="385" t="s">
        <v>172</v>
      </c>
      <c r="G73" s="385"/>
      <c r="H73" s="385"/>
      <c r="I73" s="385"/>
      <c r="J73" s="385"/>
      <c r="K73" s="385"/>
      <c r="L73" s="385"/>
      <c r="M73" s="385"/>
      <c r="N73" s="385"/>
      <c r="O73" s="385"/>
      <c r="P73" s="385"/>
      <c r="Q73" s="385"/>
      <c r="R73" s="385"/>
      <c r="S73" s="385"/>
      <c r="T73" s="385"/>
      <c r="U73" s="385"/>
      <c r="V73" s="385"/>
      <c r="W73" s="385"/>
      <c r="X73" s="385"/>
      <c r="Y73" s="385"/>
      <c r="Z73" s="385"/>
      <c r="AA73" s="385"/>
      <c r="AB73" s="385"/>
      <c r="AC73" s="411"/>
      <c r="AD73" s="402" t="s">
        <v>160</v>
      </c>
      <c r="AE73" s="403"/>
      <c r="AF73" s="534">
        <f>'TDS CALCULATION '!E15</f>
        <v>0</v>
      </c>
      <c r="AG73" s="534"/>
      <c r="AH73" s="534"/>
      <c r="AI73" s="535"/>
      <c r="AJ73" s="109"/>
      <c r="AK73" s="110"/>
      <c r="AL73" s="110"/>
      <c r="AM73" s="110"/>
      <c r="AN73" s="110"/>
      <c r="AO73" s="111"/>
      <c r="AP73" s="30"/>
      <c r="AQ73" s="39"/>
      <c r="AR73" s="39"/>
      <c r="AS73" s="39"/>
      <c r="AT73" s="40"/>
    </row>
    <row r="74" spans="1:46" ht="19.5" customHeight="1">
      <c r="A74" s="378"/>
      <c r="B74" s="379"/>
      <c r="C74" s="379" t="s">
        <v>163</v>
      </c>
      <c r="D74" s="379"/>
      <c r="E74" s="39"/>
      <c r="F74" s="385" t="s">
        <v>173</v>
      </c>
      <c r="G74" s="385"/>
      <c r="H74" s="385"/>
      <c r="I74" s="385"/>
      <c r="J74" s="385"/>
      <c r="K74" s="385"/>
      <c r="L74" s="385"/>
      <c r="M74" s="385"/>
      <c r="N74" s="385"/>
      <c r="O74" s="385"/>
      <c r="P74" s="385"/>
      <c r="Q74" s="385"/>
      <c r="R74" s="385"/>
      <c r="S74" s="385"/>
      <c r="T74" s="385"/>
      <c r="U74" s="385"/>
      <c r="V74" s="385"/>
      <c r="W74" s="385"/>
      <c r="X74" s="385"/>
      <c r="Y74" s="385"/>
      <c r="Z74" s="385"/>
      <c r="AA74" s="385"/>
      <c r="AB74" s="385"/>
      <c r="AC74" s="411"/>
      <c r="AD74" s="402" t="s">
        <v>160</v>
      </c>
      <c r="AE74" s="403"/>
      <c r="AF74" s="383">
        <f>'TDS CALCULATION '!E16</f>
        <v>0</v>
      </c>
      <c r="AG74" s="383"/>
      <c r="AH74" s="383"/>
      <c r="AI74" s="384"/>
      <c r="AJ74" s="109"/>
      <c r="AK74" s="110"/>
      <c r="AL74" s="110"/>
      <c r="AM74" s="110"/>
      <c r="AN74" s="110"/>
      <c r="AO74" s="111"/>
      <c r="AP74" s="30"/>
      <c r="AQ74" s="39"/>
      <c r="AR74" s="39"/>
      <c r="AS74" s="39"/>
      <c r="AT74" s="40"/>
    </row>
    <row r="75" spans="1:63" ht="19.5" customHeight="1">
      <c r="A75" s="378">
        <v>5</v>
      </c>
      <c r="B75" s="379"/>
      <c r="C75" s="438" t="s">
        <v>174</v>
      </c>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9"/>
      <c r="AD75" s="109"/>
      <c r="AE75" s="110"/>
      <c r="AF75" s="110"/>
      <c r="AG75" s="110"/>
      <c r="AH75" s="110"/>
      <c r="AI75" s="111"/>
      <c r="AJ75" s="402" t="s">
        <v>160</v>
      </c>
      <c r="AK75" s="403"/>
      <c r="AL75" s="521">
        <f>AF73+AF74</f>
        <v>0</v>
      </c>
      <c r="AM75" s="534"/>
      <c r="AN75" s="534"/>
      <c r="AO75" s="535"/>
      <c r="AP75" s="30"/>
      <c r="AQ75" s="39"/>
      <c r="AR75" s="39"/>
      <c r="AS75" s="39"/>
      <c r="AT75" s="40"/>
      <c r="BC75" s="23"/>
      <c r="BD75" s="23"/>
      <c r="BE75" s="23"/>
      <c r="BF75" s="23"/>
      <c r="BG75" s="23"/>
      <c r="BH75" s="23"/>
      <c r="BI75" s="23"/>
      <c r="BJ75" s="23"/>
      <c r="BK75" s="23"/>
    </row>
    <row r="76" spans="1:63" ht="19.5" customHeight="1">
      <c r="A76" s="378">
        <v>6</v>
      </c>
      <c r="B76" s="379"/>
      <c r="C76" s="44" t="s">
        <v>175</v>
      </c>
      <c r="D76" s="44"/>
      <c r="E76" s="39"/>
      <c r="F76" s="44"/>
      <c r="G76" s="44"/>
      <c r="H76" s="44"/>
      <c r="I76" s="44"/>
      <c r="J76" s="44"/>
      <c r="K76" s="44"/>
      <c r="L76" s="44"/>
      <c r="M76" s="44"/>
      <c r="N76" s="44"/>
      <c r="O76" s="44"/>
      <c r="P76" s="44"/>
      <c r="Q76" s="44"/>
      <c r="R76" s="44"/>
      <c r="S76" s="44"/>
      <c r="T76" s="44"/>
      <c r="U76" s="44"/>
      <c r="V76" s="44"/>
      <c r="W76" s="44"/>
      <c r="X76" s="44"/>
      <c r="Y76" s="44"/>
      <c r="Z76" s="44"/>
      <c r="AA76" s="44"/>
      <c r="AB76" s="44"/>
      <c r="AC76" s="59"/>
      <c r="AD76" s="30"/>
      <c r="AE76" s="39"/>
      <c r="AF76" s="39"/>
      <c r="AG76" s="39"/>
      <c r="AH76" s="39"/>
      <c r="AI76" s="40"/>
      <c r="AJ76" s="30"/>
      <c r="AK76" s="39"/>
      <c r="AL76" s="39"/>
      <c r="AM76" s="39"/>
      <c r="AN76" s="39"/>
      <c r="AO76" s="40"/>
      <c r="AP76" s="378" t="s">
        <v>160</v>
      </c>
      <c r="AQ76" s="379"/>
      <c r="AR76" s="536">
        <f>AL71-AL75</f>
        <v>776986</v>
      </c>
      <c r="AS76" s="536"/>
      <c r="AT76" s="537"/>
      <c r="BC76" s="23"/>
      <c r="BD76" s="379"/>
      <c r="BE76" s="379"/>
      <c r="BF76" s="31"/>
      <c r="BG76" s="31"/>
      <c r="BH76" s="379"/>
      <c r="BI76" s="379"/>
      <c r="BJ76" s="23"/>
      <c r="BK76" s="23"/>
    </row>
    <row r="77" spans="1:63" ht="19.5" customHeight="1">
      <c r="A77" s="378">
        <v>7</v>
      </c>
      <c r="B77" s="379"/>
      <c r="C77" s="379"/>
      <c r="D77" s="379"/>
      <c r="E77" s="39"/>
      <c r="F77" s="385" t="s">
        <v>176</v>
      </c>
      <c r="G77" s="385"/>
      <c r="H77" s="385"/>
      <c r="I77" s="385"/>
      <c r="J77" s="385"/>
      <c r="K77" s="385"/>
      <c r="L77" s="385"/>
      <c r="M77" s="385"/>
      <c r="N77" s="385"/>
      <c r="O77" s="385"/>
      <c r="P77" s="385"/>
      <c r="Q77" s="385"/>
      <c r="R77" s="385"/>
      <c r="S77" s="385"/>
      <c r="T77" s="385"/>
      <c r="U77" s="385"/>
      <c r="V77" s="385"/>
      <c r="W77" s="385"/>
      <c r="X77" s="385"/>
      <c r="Y77" s="385"/>
      <c r="Z77" s="385"/>
      <c r="AA77" s="385"/>
      <c r="AB77" s="385"/>
      <c r="AC77" s="411"/>
      <c r="AD77" s="30"/>
      <c r="AE77" s="39"/>
      <c r="AF77" s="39"/>
      <c r="AG77" s="39"/>
      <c r="AH77" s="39"/>
      <c r="AI77" s="40"/>
      <c r="AJ77" s="30"/>
      <c r="AK77" s="39"/>
      <c r="AL77" s="39"/>
      <c r="AM77" s="39"/>
      <c r="AN77" s="39"/>
      <c r="AO77" s="40"/>
      <c r="AP77" s="30"/>
      <c r="AQ77" s="39"/>
      <c r="AR77" s="114"/>
      <c r="AS77" s="114"/>
      <c r="AT77" s="115"/>
      <c r="BC77" s="23"/>
      <c r="BD77" s="379"/>
      <c r="BE77" s="379"/>
      <c r="BF77" s="31"/>
      <c r="BG77" s="31"/>
      <c r="BH77" s="379"/>
      <c r="BI77" s="379"/>
      <c r="BJ77" s="23"/>
      <c r="BK77" s="23"/>
    </row>
    <row r="78" spans="1:63" ht="38.25" customHeight="1">
      <c r="A78" s="378"/>
      <c r="B78" s="379"/>
      <c r="C78" s="450" t="s">
        <v>291</v>
      </c>
      <c r="D78" s="450"/>
      <c r="E78" s="450"/>
      <c r="F78" s="450"/>
      <c r="G78" s="450"/>
      <c r="H78" s="450"/>
      <c r="I78" s="450"/>
      <c r="J78" s="416" t="s">
        <v>292</v>
      </c>
      <c r="K78" s="416"/>
      <c r="L78" s="416"/>
      <c r="M78" s="416"/>
      <c r="N78" s="416"/>
      <c r="O78" s="416"/>
      <c r="P78" s="416"/>
      <c r="Q78" s="447" t="s">
        <v>177</v>
      </c>
      <c r="R78" s="448"/>
      <c r="S78" s="448"/>
      <c r="T78" s="448"/>
      <c r="U78" s="448"/>
      <c r="V78" s="449"/>
      <c r="W78" s="447" t="s">
        <v>178</v>
      </c>
      <c r="X78" s="448"/>
      <c r="Y78" s="448"/>
      <c r="Z78" s="448"/>
      <c r="AA78" s="448"/>
      <c r="AB78" s="449"/>
      <c r="AC78" s="416" t="s">
        <v>278</v>
      </c>
      <c r="AD78" s="416"/>
      <c r="AE78" s="416"/>
      <c r="AF78" s="416"/>
      <c r="AG78" s="416"/>
      <c r="AH78" s="416"/>
      <c r="AI78" s="76"/>
      <c r="AJ78" s="30"/>
      <c r="AK78" s="39"/>
      <c r="AL78" s="39"/>
      <c r="AM78" s="39"/>
      <c r="AN78" s="39"/>
      <c r="AO78" s="40"/>
      <c r="AP78" s="30"/>
      <c r="AQ78" s="39"/>
      <c r="AR78" s="114"/>
      <c r="AS78" s="114"/>
      <c r="AT78" s="115"/>
      <c r="BC78" s="23"/>
      <c r="BD78" s="44"/>
      <c r="BE78" s="44"/>
      <c r="BF78" s="44"/>
      <c r="BG78" s="44"/>
      <c r="BH78" s="44"/>
      <c r="BI78" s="44"/>
      <c r="BJ78" s="23"/>
      <c r="BK78" s="23"/>
    </row>
    <row r="79" spans="1:63" ht="24.75" customHeight="1">
      <c r="A79" s="57"/>
      <c r="B79" s="31"/>
      <c r="C79" s="431">
        <f>'TDS CALCULATION '!A20</f>
        <v>3000</v>
      </c>
      <c r="D79" s="431"/>
      <c r="E79" s="431"/>
      <c r="F79" s="431"/>
      <c r="G79" s="431"/>
      <c r="H79" s="431"/>
      <c r="I79" s="431"/>
      <c r="J79" s="432">
        <f>'TDS CALCULATION '!B20</f>
        <v>0</v>
      </c>
      <c r="K79" s="432"/>
      <c r="L79" s="432"/>
      <c r="M79" s="432"/>
      <c r="N79" s="432"/>
      <c r="O79" s="432"/>
      <c r="P79" s="432"/>
      <c r="Q79" s="413">
        <f>'TDS CALCULATION '!C20</f>
        <v>0</v>
      </c>
      <c r="R79" s="414"/>
      <c r="S79" s="414"/>
      <c r="T79" s="414"/>
      <c r="U79" s="414"/>
      <c r="V79" s="415"/>
      <c r="W79" s="413">
        <f>'TDS CALCULATION '!D20</f>
        <v>0</v>
      </c>
      <c r="X79" s="414"/>
      <c r="Y79" s="414"/>
      <c r="Z79" s="414"/>
      <c r="AA79" s="414"/>
      <c r="AB79" s="415"/>
      <c r="AC79" s="432">
        <f>'TDS CALCULATION '!E20</f>
        <v>0</v>
      </c>
      <c r="AD79" s="432"/>
      <c r="AE79" s="432"/>
      <c r="AF79" s="432"/>
      <c r="AG79" s="432"/>
      <c r="AH79" s="432"/>
      <c r="AI79" s="40"/>
      <c r="AJ79" s="378" t="s">
        <v>160</v>
      </c>
      <c r="AK79" s="379"/>
      <c r="AL79" s="521">
        <f>'TDS CALCULATION '!F18</f>
        <v>3000</v>
      </c>
      <c r="AM79" s="534"/>
      <c r="AN79" s="534"/>
      <c r="AO79" s="535"/>
      <c r="AP79" s="378" t="s">
        <v>160</v>
      </c>
      <c r="AQ79" s="379"/>
      <c r="AR79" s="488">
        <f>AL79</f>
        <v>3000</v>
      </c>
      <c r="AS79" s="488"/>
      <c r="AT79" s="489"/>
      <c r="BC79" s="23"/>
      <c r="BD79" s="44"/>
      <c r="BE79" s="44"/>
      <c r="BF79" s="44"/>
      <c r="BG79" s="44"/>
      <c r="BH79" s="44"/>
      <c r="BI79" s="44"/>
      <c r="BJ79" s="23"/>
      <c r="BK79" s="23"/>
    </row>
    <row r="80" spans="1:63" ht="15" customHeight="1">
      <c r="A80" s="57"/>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40"/>
      <c r="AJ80" s="57"/>
      <c r="AK80" s="31"/>
      <c r="AL80" s="31"/>
      <c r="AM80" s="31"/>
      <c r="AN80" s="31"/>
      <c r="AO80" s="31"/>
      <c r="AP80" s="57"/>
      <c r="AQ80" s="31"/>
      <c r="AR80" s="116"/>
      <c r="AS80" s="116"/>
      <c r="AT80" s="116"/>
      <c r="BC80" s="23"/>
      <c r="BD80" s="44"/>
      <c r="BE80" s="44"/>
      <c r="BF80" s="44"/>
      <c r="BG80" s="44"/>
      <c r="BH80" s="44"/>
      <c r="BI80" s="44"/>
      <c r="BJ80" s="23"/>
      <c r="BK80" s="23"/>
    </row>
    <row r="81" spans="1:63" ht="24.75" customHeight="1">
      <c r="A81" s="378">
        <v>8</v>
      </c>
      <c r="B81" s="379"/>
      <c r="C81" s="385" t="s">
        <v>179</v>
      </c>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9"/>
      <c r="AE81" s="39"/>
      <c r="AF81" s="39"/>
      <c r="AG81" s="39"/>
      <c r="AH81" s="39"/>
      <c r="AI81" s="40"/>
      <c r="AJ81" s="30"/>
      <c r="AK81" s="39"/>
      <c r="AL81" s="39"/>
      <c r="AM81" s="39"/>
      <c r="AN81" s="39"/>
      <c r="AO81" s="40"/>
      <c r="AP81" s="378" t="s">
        <v>160</v>
      </c>
      <c r="AQ81" s="379"/>
      <c r="AR81" s="445">
        <f>'TDS CALCULATION '!F21</f>
        <v>779986</v>
      </c>
      <c r="AS81" s="445"/>
      <c r="AT81" s="446"/>
      <c r="BC81" s="23"/>
      <c r="BD81" s="379"/>
      <c r="BE81" s="385"/>
      <c r="BF81" s="385"/>
      <c r="BG81" s="385"/>
      <c r="BH81" s="385"/>
      <c r="BI81" s="385"/>
      <c r="BJ81" s="23"/>
      <c r="BK81" s="23"/>
    </row>
    <row r="82" spans="1:63" ht="19.5" customHeight="1">
      <c r="A82" s="378">
        <v>9</v>
      </c>
      <c r="B82" s="379"/>
      <c r="C82" s="385" t="s">
        <v>180</v>
      </c>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9"/>
      <c r="AE82" s="39"/>
      <c r="AF82" s="39"/>
      <c r="AG82" s="39"/>
      <c r="AH82" s="39"/>
      <c r="AI82" s="40"/>
      <c r="AJ82" s="30"/>
      <c r="AK82" s="39"/>
      <c r="AL82" s="39"/>
      <c r="AM82" s="39"/>
      <c r="AN82" s="39"/>
      <c r="AO82" s="40"/>
      <c r="AP82" s="30"/>
      <c r="AQ82" s="39"/>
      <c r="AR82" s="39"/>
      <c r="AS82" s="39"/>
      <c r="AT82" s="40"/>
      <c r="BC82" s="23"/>
      <c r="BD82" s="379"/>
      <c r="BE82" s="385"/>
      <c r="BF82" s="385"/>
      <c r="BG82" s="385"/>
      <c r="BH82" s="385"/>
      <c r="BI82" s="385"/>
      <c r="BJ82" s="23"/>
      <c r="BK82" s="23"/>
    </row>
    <row r="83" spans="1:63" ht="19.5" customHeight="1">
      <c r="A83" s="378"/>
      <c r="B83" s="379"/>
      <c r="C83" s="379" t="s">
        <v>161</v>
      </c>
      <c r="D83" s="379"/>
      <c r="E83" s="39"/>
      <c r="F83" s="385" t="s">
        <v>181</v>
      </c>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9"/>
      <c r="AE83" s="39"/>
      <c r="AF83" s="39"/>
      <c r="AG83" s="39"/>
      <c r="AH83" s="39"/>
      <c r="AI83" s="40"/>
      <c r="AJ83" s="30"/>
      <c r="AK83" s="39"/>
      <c r="AL83" s="39"/>
      <c r="AM83" s="39"/>
      <c r="AN83" s="39"/>
      <c r="AO83" s="40"/>
      <c r="AP83" s="30"/>
      <c r="AQ83" s="39"/>
      <c r="AR83" s="39"/>
      <c r="AS83" s="39"/>
      <c r="AT83" s="40"/>
      <c r="BC83" s="23"/>
      <c r="BD83" s="379"/>
      <c r="BE83" s="385"/>
      <c r="BF83" s="385"/>
      <c r="BG83" s="385"/>
      <c r="BH83" s="385"/>
      <c r="BI83" s="385"/>
      <c r="BJ83" s="23"/>
      <c r="BK83" s="23"/>
    </row>
    <row r="84" spans="1:63" ht="19.5" customHeight="1">
      <c r="A84" s="378"/>
      <c r="B84" s="379"/>
      <c r="C84" s="379"/>
      <c r="D84" s="379"/>
      <c r="E84" s="39"/>
      <c r="F84" s="379" t="s">
        <v>161</v>
      </c>
      <c r="G84" s="379"/>
      <c r="H84" s="44" t="s">
        <v>182</v>
      </c>
      <c r="I84" s="44"/>
      <c r="J84" s="44"/>
      <c r="K84" s="44"/>
      <c r="L84" s="44"/>
      <c r="M84" s="44"/>
      <c r="N84" s="44"/>
      <c r="O84" s="44"/>
      <c r="P84" s="44"/>
      <c r="Q84" s="44"/>
      <c r="R84" s="379" t="s">
        <v>288</v>
      </c>
      <c r="S84" s="379"/>
      <c r="T84" s="379"/>
      <c r="U84" s="379"/>
      <c r="V84" s="379"/>
      <c r="W84" s="379"/>
      <c r="X84" s="44"/>
      <c r="Y84" s="44"/>
      <c r="Z84" s="44"/>
      <c r="AA84" s="44"/>
      <c r="AB84" s="44"/>
      <c r="AC84" s="44"/>
      <c r="AD84" s="39"/>
      <c r="AE84" s="39"/>
      <c r="AF84" s="39"/>
      <c r="AG84" s="39"/>
      <c r="AH84" s="39"/>
      <c r="AI84" s="40"/>
      <c r="AJ84" s="378" t="s">
        <v>183</v>
      </c>
      <c r="AK84" s="379"/>
      <c r="AL84" s="379"/>
      <c r="AM84" s="379"/>
      <c r="AN84" s="379"/>
      <c r="AO84" s="382"/>
      <c r="AP84" s="465" t="s">
        <v>184</v>
      </c>
      <c r="AQ84" s="385"/>
      <c r="AR84" s="385"/>
      <c r="AS84" s="385"/>
      <c r="AT84" s="411"/>
      <c r="BC84" s="23"/>
      <c r="BD84" s="379"/>
      <c r="BE84" s="385"/>
      <c r="BF84" s="385"/>
      <c r="BG84" s="385"/>
      <c r="BH84" s="385"/>
      <c r="BI84" s="385"/>
      <c r="BJ84" s="23"/>
      <c r="BK84" s="23"/>
    </row>
    <row r="85" spans="1:63" ht="19.5" customHeight="1">
      <c r="A85" s="378"/>
      <c r="B85" s="379"/>
      <c r="C85" s="379"/>
      <c r="D85" s="379"/>
      <c r="E85" s="44">
        <v>1</v>
      </c>
      <c r="F85" s="44" t="s">
        <v>247</v>
      </c>
      <c r="G85" s="44"/>
      <c r="H85" s="44"/>
      <c r="I85" s="44"/>
      <c r="J85" s="44"/>
      <c r="K85" s="44"/>
      <c r="L85" s="44"/>
      <c r="M85" s="44"/>
      <c r="N85" s="44"/>
      <c r="O85" s="44"/>
      <c r="P85" s="44"/>
      <c r="Q85" s="44"/>
      <c r="R85" s="430">
        <f>'TDS CALCULATION '!E23</f>
        <v>111880</v>
      </c>
      <c r="S85" s="430"/>
      <c r="T85" s="430"/>
      <c r="U85" s="430"/>
      <c r="V85" s="430"/>
      <c r="W85" s="44"/>
      <c r="X85" s="44">
        <v>9</v>
      </c>
      <c r="Y85" s="44" t="s">
        <v>253</v>
      </c>
      <c r="Z85" s="44"/>
      <c r="AA85" s="44"/>
      <c r="AB85" s="44"/>
      <c r="AC85" s="59"/>
      <c r="AD85" s="30"/>
      <c r="AE85" s="39"/>
      <c r="AF85" s="39"/>
      <c r="AG85" s="39"/>
      <c r="AH85" s="39"/>
      <c r="AI85" s="40"/>
      <c r="AJ85" s="378" t="s">
        <v>160</v>
      </c>
      <c r="AK85" s="379"/>
      <c r="AL85" s="383">
        <f>'TDS CALCULATION '!E31</f>
        <v>0</v>
      </c>
      <c r="AM85" s="383"/>
      <c r="AN85" s="383"/>
      <c r="AO85" s="384"/>
      <c r="AP85" s="30"/>
      <c r="AQ85" s="39"/>
      <c r="AR85" s="39"/>
      <c r="AS85" s="39"/>
      <c r="AT85" s="40"/>
      <c r="BC85" s="23"/>
      <c r="BD85" s="379"/>
      <c r="BE85" s="385"/>
      <c r="BF85" s="385"/>
      <c r="BG85" s="385"/>
      <c r="BH85" s="385"/>
      <c r="BI85" s="385"/>
      <c r="BJ85" s="23"/>
      <c r="BK85" s="23"/>
    </row>
    <row r="86" spans="1:63" ht="19.5" customHeight="1">
      <c r="A86" s="57"/>
      <c r="B86" s="31"/>
      <c r="C86" s="31"/>
      <c r="D86" s="31"/>
      <c r="E86" s="44">
        <v>2</v>
      </c>
      <c r="F86" s="44" t="s">
        <v>231</v>
      </c>
      <c r="G86" s="44"/>
      <c r="H86" s="44"/>
      <c r="I86" s="44"/>
      <c r="J86" s="44"/>
      <c r="K86" s="44"/>
      <c r="L86" s="44"/>
      <c r="M86" s="44"/>
      <c r="N86" s="44"/>
      <c r="O86" s="44"/>
      <c r="P86" s="44"/>
      <c r="Q86" s="44"/>
      <c r="R86" s="430">
        <f>'TDS CALCULATION '!E24</f>
        <v>0</v>
      </c>
      <c r="S86" s="430"/>
      <c r="T86" s="430"/>
      <c r="U86" s="430"/>
      <c r="V86" s="430"/>
      <c r="W86" s="44"/>
      <c r="X86" s="44">
        <v>10</v>
      </c>
      <c r="Y86" s="44" t="s">
        <v>254</v>
      </c>
      <c r="Z86" s="44"/>
      <c r="AA86" s="44"/>
      <c r="AB86" s="44"/>
      <c r="AC86" s="44"/>
      <c r="AD86" s="39"/>
      <c r="AE86" s="39"/>
      <c r="AF86" s="39"/>
      <c r="AG86" s="39"/>
      <c r="AH86" s="39"/>
      <c r="AI86" s="40"/>
      <c r="AJ86" s="378" t="s">
        <v>160</v>
      </c>
      <c r="AK86" s="379"/>
      <c r="AL86" s="383">
        <f>'TDS CALCULATION '!E32</f>
        <v>0</v>
      </c>
      <c r="AM86" s="383"/>
      <c r="AN86" s="383"/>
      <c r="AO86" s="384"/>
      <c r="AP86" s="30"/>
      <c r="AQ86" s="39"/>
      <c r="AR86" s="39"/>
      <c r="AS86" s="39"/>
      <c r="AT86" s="40"/>
      <c r="BC86" s="23"/>
      <c r="BD86" s="379"/>
      <c r="BE86" s="385"/>
      <c r="BF86" s="385"/>
      <c r="BG86" s="385"/>
      <c r="BH86" s="385"/>
      <c r="BI86" s="385"/>
      <c r="BJ86" s="23"/>
      <c r="BK86" s="23"/>
    </row>
    <row r="87" spans="1:63" ht="19.5" customHeight="1">
      <c r="A87" s="378"/>
      <c r="B87" s="379"/>
      <c r="C87" s="379"/>
      <c r="D87" s="379"/>
      <c r="E87" s="44">
        <v>3</v>
      </c>
      <c r="F87" s="44" t="s">
        <v>244</v>
      </c>
      <c r="G87" s="44"/>
      <c r="H87" s="44"/>
      <c r="I87" s="44"/>
      <c r="J87" s="44"/>
      <c r="K87" s="44"/>
      <c r="L87" s="44"/>
      <c r="M87" s="44"/>
      <c r="N87" s="44"/>
      <c r="O87" s="44"/>
      <c r="P87" s="44"/>
      <c r="Q87" s="44"/>
      <c r="R87" s="430">
        <f>'TDS CALCULATION '!E25</f>
        <v>0</v>
      </c>
      <c r="S87" s="430"/>
      <c r="T87" s="430"/>
      <c r="U87" s="430"/>
      <c r="V87" s="430"/>
      <c r="W87" s="44"/>
      <c r="X87" s="44">
        <v>11</v>
      </c>
      <c r="Y87" s="44" t="s">
        <v>255</v>
      </c>
      <c r="Z87" s="44"/>
      <c r="AA87" s="44"/>
      <c r="AB87" s="44"/>
      <c r="AC87" s="44"/>
      <c r="AD87" s="39"/>
      <c r="AE87" s="39"/>
      <c r="AF87" s="39"/>
      <c r="AG87" s="39"/>
      <c r="AH87" s="39"/>
      <c r="AI87" s="40"/>
      <c r="AJ87" s="378" t="s">
        <v>160</v>
      </c>
      <c r="AK87" s="379"/>
      <c r="AL87" s="383">
        <f>'TDS CALCULATION '!E33</f>
        <v>0</v>
      </c>
      <c r="AM87" s="383"/>
      <c r="AN87" s="383"/>
      <c r="AO87" s="384"/>
      <c r="AP87" s="30"/>
      <c r="AQ87" s="39"/>
      <c r="AR87" s="39"/>
      <c r="AS87" s="39"/>
      <c r="AT87" s="40"/>
      <c r="BC87" s="23"/>
      <c r="BD87" s="379"/>
      <c r="BE87" s="385"/>
      <c r="BF87" s="385"/>
      <c r="BG87" s="385"/>
      <c r="BH87" s="385"/>
      <c r="BI87" s="385"/>
      <c r="BJ87" s="23"/>
      <c r="BK87" s="23"/>
    </row>
    <row r="88" spans="1:63" ht="19.5" customHeight="1">
      <c r="A88" s="378"/>
      <c r="B88" s="379"/>
      <c r="C88" s="379"/>
      <c r="D88" s="379"/>
      <c r="E88" s="44">
        <v>4</v>
      </c>
      <c r="F88" s="44" t="s">
        <v>248</v>
      </c>
      <c r="G88" s="44"/>
      <c r="H88" s="44"/>
      <c r="I88" s="44"/>
      <c r="J88" s="44"/>
      <c r="K88" s="44"/>
      <c r="L88" s="44"/>
      <c r="M88" s="44"/>
      <c r="N88" s="44"/>
      <c r="O88" s="44"/>
      <c r="P88" s="44"/>
      <c r="Q88" s="44"/>
      <c r="R88" s="430">
        <f>'TDS CALCULATION '!E26</f>
        <v>0</v>
      </c>
      <c r="S88" s="430"/>
      <c r="T88" s="430"/>
      <c r="U88" s="430"/>
      <c r="V88" s="430"/>
      <c r="W88" s="44"/>
      <c r="X88" s="44">
        <v>12</v>
      </c>
      <c r="Y88" s="44" t="s">
        <v>256</v>
      </c>
      <c r="Z88" s="44"/>
      <c r="AA88" s="44"/>
      <c r="AB88" s="44"/>
      <c r="AC88" s="59"/>
      <c r="AD88" s="30"/>
      <c r="AE88" s="39"/>
      <c r="AF88" s="39"/>
      <c r="AG88" s="39"/>
      <c r="AH88" s="39"/>
      <c r="AI88" s="40"/>
      <c r="AJ88" s="378" t="s">
        <v>160</v>
      </c>
      <c r="AK88" s="379"/>
      <c r="AL88" s="383">
        <f>'TDS CALCULATION '!E34</f>
        <v>0</v>
      </c>
      <c r="AM88" s="383"/>
      <c r="AN88" s="383"/>
      <c r="AO88" s="384"/>
      <c r="AP88" s="30"/>
      <c r="AQ88" s="39"/>
      <c r="AR88" s="39"/>
      <c r="AS88" s="39"/>
      <c r="AT88" s="40"/>
      <c r="BC88" s="23"/>
      <c r="BD88" s="379"/>
      <c r="BE88" s="385"/>
      <c r="BF88" s="385"/>
      <c r="BG88" s="385"/>
      <c r="BH88" s="385"/>
      <c r="BI88" s="385"/>
      <c r="BJ88" s="23"/>
      <c r="BK88" s="23"/>
    </row>
    <row r="89" spans="1:63" ht="19.5" customHeight="1">
      <c r="A89" s="378"/>
      <c r="B89" s="379"/>
      <c r="C89" s="379"/>
      <c r="D89" s="379"/>
      <c r="E89" s="44">
        <v>5</v>
      </c>
      <c r="F89" s="44" t="s">
        <v>249</v>
      </c>
      <c r="G89" s="44"/>
      <c r="H89" s="44"/>
      <c r="I89" s="44"/>
      <c r="J89" s="44"/>
      <c r="K89" s="44"/>
      <c r="L89" s="44"/>
      <c r="M89" s="44"/>
      <c r="N89" s="44"/>
      <c r="O89" s="44"/>
      <c r="P89" s="44"/>
      <c r="Q89" s="44"/>
      <c r="R89" s="430">
        <f>'TDS CALCULATION '!E27</f>
        <v>720</v>
      </c>
      <c r="S89" s="430"/>
      <c r="T89" s="430"/>
      <c r="U89" s="430"/>
      <c r="V89" s="430"/>
      <c r="W89" s="44"/>
      <c r="X89" s="44">
        <v>13</v>
      </c>
      <c r="Y89" s="44" t="s">
        <v>257</v>
      </c>
      <c r="Z89" s="44"/>
      <c r="AA89" s="44"/>
      <c r="AB89" s="44"/>
      <c r="AC89" s="59"/>
      <c r="AD89" s="30"/>
      <c r="AE89" s="39"/>
      <c r="AF89" s="39"/>
      <c r="AG89" s="39"/>
      <c r="AH89" s="39"/>
      <c r="AI89" s="40"/>
      <c r="AJ89" s="378" t="s">
        <v>160</v>
      </c>
      <c r="AK89" s="379"/>
      <c r="AL89" s="383">
        <f>'TDS CALCULATION '!E35</f>
        <v>119791</v>
      </c>
      <c r="AM89" s="383"/>
      <c r="AN89" s="383"/>
      <c r="AO89" s="384"/>
      <c r="AP89" s="30"/>
      <c r="AQ89" s="39"/>
      <c r="AR89" s="39"/>
      <c r="AS89" s="39"/>
      <c r="AT89" s="40"/>
      <c r="BC89" s="23"/>
      <c r="BD89" s="500" t="s">
        <v>160</v>
      </c>
      <c r="BE89" s="548"/>
      <c r="BF89" s="548"/>
      <c r="BG89" s="548"/>
      <c r="BH89" s="548"/>
      <c r="BI89" s="548"/>
      <c r="BJ89" s="23"/>
      <c r="BK89" s="23"/>
    </row>
    <row r="90" spans="1:63" ht="19.5" customHeight="1">
      <c r="A90" s="378"/>
      <c r="B90" s="379"/>
      <c r="C90" s="379"/>
      <c r="D90" s="379"/>
      <c r="E90" s="44">
        <v>6</v>
      </c>
      <c r="F90" s="44" t="s">
        <v>250</v>
      </c>
      <c r="G90" s="44"/>
      <c r="H90" s="44"/>
      <c r="I90" s="44"/>
      <c r="J90" s="44"/>
      <c r="K90" s="44"/>
      <c r="L90" s="44"/>
      <c r="M90" s="44"/>
      <c r="N90" s="44"/>
      <c r="O90" s="44"/>
      <c r="P90" s="44"/>
      <c r="Q90" s="44"/>
      <c r="R90" s="430">
        <f>'TDS CALCULATION '!E28</f>
        <v>0</v>
      </c>
      <c r="S90" s="430"/>
      <c r="T90" s="430"/>
      <c r="U90" s="430"/>
      <c r="V90" s="430"/>
      <c r="W90" s="44"/>
      <c r="X90" s="44">
        <v>14</v>
      </c>
      <c r="Y90" s="44" t="s">
        <v>246</v>
      </c>
      <c r="Z90" s="44"/>
      <c r="AA90" s="44"/>
      <c r="AB90" s="44"/>
      <c r="AC90" s="59"/>
      <c r="AD90" s="30"/>
      <c r="AE90" s="39"/>
      <c r="AF90" s="39"/>
      <c r="AG90" s="39"/>
      <c r="AH90" s="39"/>
      <c r="AI90" s="40"/>
      <c r="AJ90" s="378" t="s">
        <v>160</v>
      </c>
      <c r="AK90" s="379"/>
      <c r="AL90" s="383">
        <f>'TDS CALCULATION '!E36</f>
        <v>0</v>
      </c>
      <c r="AM90" s="383"/>
      <c r="AN90" s="383"/>
      <c r="AO90" s="384"/>
      <c r="AP90" s="30"/>
      <c r="AQ90" s="39"/>
      <c r="AR90" s="39"/>
      <c r="AS90" s="39"/>
      <c r="AT90" s="40"/>
      <c r="BC90" s="23"/>
      <c r="BD90" s="500"/>
      <c r="BE90" s="548"/>
      <c r="BF90" s="548"/>
      <c r="BG90" s="548"/>
      <c r="BH90" s="548"/>
      <c r="BI90" s="548"/>
      <c r="BJ90" s="23"/>
      <c r="BK90" s="23"/>
    </row>
    <row r="91" spans="1:63" ht="19.5" customHeight="1">
      <c r="A91" s="378"/>
      <c r="B91" s="379"/>
      <c r="C91" s="379"/>
      <c r="D91" s="379"/>
      <c r="E91" s="44">
        <v>7</v>
      </c>
      <c r="F91" s="44" t="s">
        <v>251</v>
      </c>
      <c r="G91" s="44"/>
      <c r="H91" s="44"/>
      <c r="I91" s="44"/>
      <c r="J91" s="44"/>
      <c r="K91" s="44"/>
      <c r="L91" s="44"/>
      <c r="M91" s="44"/>
      <c r="N91" s="44"/>
      <c r="O91" s="44"/>
      <c r="P91" s="44"/>
      <c r="Q91" s="44"/>
      <c r="R91" s="430">
        <f>'TDS CALCULATION '!E29</f>
        <v>0</v>
      </c>
      <c r="S91" s="430"/>
      <c r="T91" s="430"/>
      <c r="U91" s="430"/>
      <c r="V91" s="430"/>
      <c r="W91" s="44"/>
      <c r="X91" s="44">
        <v>15</v>
      </c>
      <c r="Y91" s="44" t="s">
        <v>258</v>
      </c>
      <c r="Z91" s="44"/>
      <c r="AA91" s="44"/>
      <c r="AB91" s="44"/>
      <c r="AC91" s="59"/>
      <c r="AD91" s="30"/>
      <c r="AE91" s="39"/>
      <c r="AF91" s="39"/>
      <c r="AG91" s="39"/>
      <c r="AH91" s="39"/>
      <c r="AI91" s="40"/>
      <c r="AJ91" s="378" t="s">
        <v>160</v>
      </c>
      <c r="AK91" s="379"/>
      <c r="AL91" s="383">
        <f>'TDS CALCULATION '!E37</f>
        <v>0</v>
      </c>
      <c r="AM91" s="383"/>
      <c r="AN91" s="383"/>
      <c r="AO91" s="384"/>
      <c r="AP91" s="30"/>
      <c r="AQ91" s="39"/>
      <c r="AR91" s="39"/>
      <c r="AS91" s="39"/>
      <c r="AT91" s="40"/>
      <c r="AY91" s="74"/>
      <c r="BC91" s="23"/>
      <c r="BD91" s="500"/>
      <c r="BE91" s="548"/>
      <c r="BF91" s="548"/>
      <c r="BG91" s="548"/>
      <c r="BH91" s="548"/>
      <c r="BI91" s="548"/>
      <c r="BJ91" s="23"/>
      <c r="BK91" s="23"/>
    </row>
    <row r="92" spans="1:63" ht="19.5" customHeight="1">
      <c r="A92" s="378"/>
      <c r="B92" s="379"/>
      <c r="C92" s="379"/>
      <c r="D92" s="379"/>
      <c r="E92" s="44">
        <v>8</v>
      </c>
      <c r="F92" s="44" t="s">
        <v>252</v>
      </c>
      <c r="G92" s="44"/>
      <c r="H92" s="44"/>
      <c r="I92" s="44"/>
      <c r="J92" s="44"/>
      <c r="K92" s="44"/>
      <c r="L92" s="44"/>
      <c r="M92" s="44"/>
      <c r="N92" s="44"/>
      <c r="O92" s="44"/>
      <c r="P92" s="44"/>
      <c r="Q92" s="44"/>
      <c r="R92" s="430">
        <f>'TDS CALCULATION '!E30</f>
        <v>0</v>
      </c>
      <c r="S92" s="430"/>
      <c r="T92" s="430"/>
      <c r="U92" s="430"/>
      <c r="V92" s="430"/>
      <c r="W92" s="44"/>
      <c r="X92" s="44">
        <v>16</v>
      </c>
      <c r="Y92" s="44" t="s">
        <v>300</v>
      </c>
      <c r="Z92" s="44"/>
      <c r="AA92" s="44"/>
      <c r="AB92" s="44"/>
      <c r="AC92" s="44"/>
      <c r="AD92" s="39"/>
      <c r="AE92" s="39"/>
      <c r="AF92" s="39"/>
      <c r="AG92" s="39"/>
      <c r="AH92" s="39"/>
      <c r="AI92" s="40"/>
      <c r="AJ92" s="378" t="s">
        <v>160</v>
      </c>
      <c r="AK92" s="379"/>
      <c r="AL92" s="383">
        <f>'TDS CALCULATION '!E38</f>
        <v>0</v>
      </c>
      <c r="AM92" s="383"/>
      <c r="AN92" s="383"/>
      <c r="AO92" s="384"/>
      <c r="AP92" s="30"/>
      <c r="AQ92" s="39"/>
      <c r="AR92" s="39"/>
      <c r="AS92" s="39"/>
      <c r="AT92" s="40"/>
      <c r="BC92" s="23"/>
      <c r="BD92" s="500"/>
      <c r="BE92" s="548"/>
      <c r="BF92" s="548"/>
      <c r="BG92" s="548"/>
      <c r="BH92" s="548"/>
      <c r="BI92" s="548"/>
      <c r="BJ92" s="23"/>
      <c r="BK92" s="23"/>
    </row>
    <row r="93" spans="1:63" ht="19.5" customHeight="1">
      <c r="A93" s="378"/>
      <c r="B93" s="379"/>
      <c r="C93" s="379"/>
      <c r="D93" s="379"/>
      <c r="E93" s="39"/>
      <c r="F93" s="379" t="s">
        <v>163</v>
      </c>
      <c r="G93" s="379"/>
      <c r="H93" s="385" t="s">
        <v>185</v>
      </c>
      <c r="I93" s="385"/>
      <c r="J93" s="385"/>
      <c r="K93" s="385"/>
      <c r="L93" s="385"/>
      <c r="M93" s="385"/>
      <c r="N93" s="385"/>
      <c r="O93" s="385"/>
      <c r="P93" s="385"/>
      <c r="Q93" s="385"/>
      <c r="R93" s="385"/>
      <c r="S93" s="385"/>
      <c r="T93" s="385"/>
      <c r="U93" s="385"/>
      <c r="V93" s="385"/>
      <c r="W93" s="385"/>
      <c r="X93" s="385"/>
      <c r="Y93" s="385"/>
      <c r="Z93" s="385"/>
      <c r="AA93" s="385"/>
      <c r="AB93" s="385"/>
      <c r="AC93" s="385"/>
      <c r="AD93" s="39"/>
      <c r="AE93" s="39"/>
      <c r="AF93" s="39"/>
      <c r="AG93" s="39"/>
      <c r="AH93" s="39"/>
      <c r="AI93" s="40"/>
      <c r="AJ93" s="378" t="s">
        <v>160</v>
      </c>
      <c r="AK93" s="379"/>
      <c r="AL93" s="383">
        <f>'TDS CALCULATION '!E39</f>
        <v>0</v>
      </c>
      <c r="AM93" s="383"/>
      <c r="AN93" s="383"/>
      <c r="AO93" s="384"/>
      <c r="AP93" s="30"/>
      <c r="AQ93" s="39"/>
      <c r="AR93" s="39"/>
      <c r="AS93" s="39"/>
      <c r="AT93" s="40"/>
      <c r="BC93" s="23"/>
      <c r="BD93" s="500"/>
      <c r="BE93" s="548"/>
      <c r="BF93" s="548"/>
      <c r="BG93" s="548"/>
      <c r="BH93" s="548"/>
      <c r="BI93" s="548"/>
      <c r="BJ93" s="23"/>
      <c r="BK93" s="23"/>
    </row>
    <row r="94" spans="1:63" ht="19.5" customHeight="1">
      <c r="A94" s="378"/>
      <c r="B94" s="379"/>
      <c r="C94" s="379"/>
      <c r="D94" s="379"/>
      <c r="E94" s="39"/>
      <c r="F94" s="379" t="s">
        <v>164</v>
      </c>
      <c r="G94" s="379"/>
      <c r="H94" s="385" t="s">
        <v>217</v>
      </c>
      <c r="I94" s="385"/>
      <c r="J94" s="385"/>
      <c r="K94" s="385"/>
      <c r="L94" s="385"/>
      <c r="M94" s="385"/>
      <c r="N94" s="385"/>
      <c r="O94" s="385"/>
      <c r="P94" s="385"/>
      <c r="Q94" s="385"/>
      <c r="R94" s="385"/>
      <c r="S94" s="385"/>
      <c r="T94" s="385"/>
      <c r="U94" s="385"/>
      <c r="V94" s="385"/>
      <c r="W94" s="385"/>
      <c r="X94" s="385"/>
      <c r="Y94" s="385"/>
      <c r="Z94" s="385"/>
      <c r="AA94" s="385"/>
      <c r="AB94" s="385"/>
      <c r="AC94" s="385"/>
      <c r="AD94" s="39"/>
      <c r="AE94" s="39"/>
      <c r="AF94" s="39"/>
      <c r="AG94" s="39"/>
      <c r="AH94" s="39"/>
      <c r="AI94" s="40"/>
      <c r="AJ94" s="378" t="s">
        <v>160</v>
      </c>
      <c r="AK94" s="379"/>
      <c r="AL94" s="383">
        <f>'TDS CALCULATION '!E40</f>
        <v>0</v>
      </c>
      <c r="AM94" s="383"/>
      <c r="AN94" s="383"/>
      <c r="AO94" s="384"/>
      <c r="AP94" s="378"/>
      <c r="AQ94" s="379"/>
      <c r="AR94" s="379"/>
      <c r="AS94" s="379"/>
      <c r="AT94" s="382"/>
      <c r="BC94" s="23"/>
      <c r="BD94" s="500"/>
      <c r="BE94" s="548"/>
      <c r="BF94" s="548"/>
      <c r="BG94" s="548"/>
      <c r="BH94" s="548"/>
      <c r="BI94" s="548"/>
      <c r="BJ94" s="23"/>
      <c r="BK94" s="23"/>
    </row>
    <row r="95" spans="1:63" ht="19.5" customHeight="1">
      <c r="A95" s="57"/>
      <c r="B95" s="31"/>
      <c r="C95" s="31"/>
      <c r="D95" s="31"/>
      <c r="E95" s="39"/>
      <c r="F95" s="379" t="s">
        <v>165</v>
      </c>
      <c r="G95" s="379"/>
      <c r="H95" s="379" t="s">
        <v>320</v>
      </c>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82"/>
      <c r="AJ95" s="378" t="s">
        <v>160</v>
      </c>
      <c r="AK95" s="379"/>
      <c r="AL95" s="383">
        <f>'TDS CALCULATION '!E41</f>
        <v>232391</v>
      </c>
      <c r="AM95" s="383"/>
      <c r="AN95" s="383"/>
      <c r="AO95" s="384"/>
      <c r="AP95" s="544" t="s">
        <v>160</v>
      </c>
      <c r="AQ95" s="545"/>
      <c r="AR95" s="536">
        <f>'TDS CALCULATION '!F23</f>
        <v>150000</v>
      </c>
      <c r="AS95" s="536"/>
      <c r="AT95" s="537"/>
      <c r="AU95" s="65"/>
      <c r="BC95" s="23"/>
      <c r="BD95" s="500"/>
      <c r="BE95" s="548"/>
      <c r="BF95" s="548"/>
      <c r="BG95" s="548"/>
      <c r="BH95" s="548"/>
      <c r="BI95" s="548"/>
      <c r="BJ95" s="23"/>
      <c r="BK95" s="23"/>
    </row>
    <row r="96" spans="1:63" ht="19.5" customHeight="1">
      <c r="A96" s="57"/>
      <c r="B96" s="31"/>
      <c r="C96" s="31"/>
      <c r="D96" s="31"/>
      <c r="E96" s="39"/>
      <c r="F96" s="379" t="s">
        <v>214</v>
      </c>
      <c r="G96" s="379"/>
      <c r="H96" s="385" t="s">
        <v>218</v>
      </c>
      <c r="I96" s="385"/>
      <c r="J96" s="385"/>
      <c r="K96" s="385"/>
      <c r="L96" s="385"/>
      <c r="M96" s="385"/>
      <c r="N96" s="385"/>
      <c r="O96" s="385"/>
      <c r="P96" s="385"/>
      <c r="Q96" s="385"/>
      <c r="R96" s="385"/>
      <c r="S96" s="385"/>
      <c r="T96" s="385"/>
      <c r="U96" s="385"/>
      <c r="V96" s="385"/>
      <c r="W96" s="385"/>
      <c r="X96" s="385"/>
      <c r="Y96" s="385"/>
      <c r="Z96" s="385"/>
      <c r="AA96" s="385"/>
      <c r="AB96" s="385"/>
      <c r="AC96" s="385"/>
      <c r="AD96" s="39"/>
      <c r="AE96" s="39"/>
      <c r="AF96" s="39"/>
      <c r="AG96" s="39"/>
      <c r="AH96" s="39"/>
      <c r="AI96" s="40"/>
      <c r="AJ96" s="378" t="s">
        <v>160</v>
      </c>
      <c r="AK96" s="379"/>
      <c r="AL96" s="383">
        <f>'TDS CALCULATION '!E42</f>
        <v>0</v>
      </c>
      <c r="AM96" s="383"/>
      <c r="AN96" s="383"/>
      <c r="AO96" s="384"/>
      <c r="AP96" s="544"/>
      <c r="AQ96" s="545"/>
      <c r="AR96" s="545"/>
      <c r="AS96" s="545"/>
      <c r="AT96" s="546"/>
      <c r="AU96" s="23"/>
      <c r="BC96" s="23"/>
      <c r="BD96" s="500"/>
      <c r="BE96" s="548"/>
      <c r="BF96" s="548"/>
      <c r="BG96" s="548"/>
      <c r="BH96" s="548"/>
      <c r="BI96" s="548"/>
      <c r="BJ96" s="23"/>
      <c r="BK96" s="23"/>
    </row>
    <row r="97" spans="1:63" ht="19.5" customHeight="1">
      <c r="A97" s="57"/>
      <c r="B97" s="31"/>
      <c r="C97" s="31"/>
      <c r="D97" s="31"/>
      <c r="E97" s="39"/>
      <c r="F97" s="379" t="s">
        <v>216</v>
      </c>
      <c r="G97" s="379"/>
      <c r="H97" s="39" t="s">
        <v>215</v>
      </c>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40"/>
      <c r="AJ97" s="378" t="s">
        <v>160</v>
      </c>
      <c r="AK97" s="379"/>
      <c r="AL97" s="383">
        <f>'TDS CALCULATION '!E43</f>
        <v>0</v>
      </c>
      <c r="AM97" s="383"/>
      <c r="AN97" s="383"/>
      <c r="AO97" s="384"/>
      <c r="AP97" s="117"/>
      <c r="AQ97" s="116" t="s">
        <v>160</v>
      </c>
      <c r="AR97" s="488">
        <f>'TDS CALCULATION '!F42</f>
        <v>0</v>
      </c>
      <c r="AS97" s="488"/>
      <c r="AT97" s="489"/>
      <c r="BC97" s="23"/>
      <c r="BD97" s="500"/>
      <c r="BE97" s="548"/>
      <c r="BF97" s="548"/>
      <c r="BG97" s="548"/>
      <c r="BH97" s="548"/>
      <c r="BI97" s="548"/>
      <c r="BJ97" s="23"/>
      <c r="BK97" s="23"/>
    </row>
    <row r="98" spans="1:63" ht="19.5" customHeight="1">
      <c r="A98" s="378"/>
      <c r="B98" s="379"/>
      <c r="C98" s="379" t="s">
        <v>186</v>
      </c>
      <c r="D98" s="379"/>
      <c r="E98" s="39"/>
      <c r="F98" s="385" t="s">
        <v>187</v>
      </c>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9"/>
      <c r="AE98" s="39"/>
      <c r="AF98" s="39"/>
      <c r="AG98" s="39"/>
      <c r="AH98" s="39"/>
      <c r="AI98" s="40"/>
      <c r="AJ98" s="30"/>
      <c r="AK98" s="39"/>
      <c r="AL98" s="39"/>
      <c r="AM98" s="39"/>
      <c r="AN98" s="39"/>
      <c r="AO98" s="40"/>
      <c r="AP98" s="30"/>
      <c r="AQ98" s="39"/>
      <c r="AR98" s="39"/>
      <c r="AS98" s="39"/>
      <c r="AT98" s="40"/>
      <c r="BC98" s="23"/>
      <c r="BD98" s="500"/>
      <c r="BE98" s="548"/>
      <c r="BF98" s="548"/>
      <c r="BG98" s="548"/>
      <c r="BH98" s="548"/>
      <c r="BI98" s="548"/>
      <c r="BJ98" s="23"/>
      <c r="BK98" s="23"/>
    </row>
    <row r="99" spans="1:63" ht="19.5" customHeight="1">
      <c r="A99" s="57"/>
      <c r="B99" s="31"/>
      <c r="C99" s="31"/>
      <c r="D99" s="31"/>
      <c r="E99" s="39"/>
      <c r="F99" s="31" t="s">
        <v>192</v>
      </c>
      <c r="G99" s="385" t="s">
        <v>224</v>
      </c>
      <c r="H99" s="385"/>
      <c r="I99" s="385"/>
      <c r="J99" s="442">
        <f>'TDS CALCULATION '!E46</f>
        <v>0</v>
      </c>
      <c r="K99" s="442"/>
      <c r="L99" s="442"/>
      <c r="M99" s="442"/>
      <c r="N99" s="39"/>
      <c r="O99" s="44" t="s">
        <v>220</v>
      </c>
      <c r="P99" s="39" t="s">
        <v>228</v>
      </c>
      <c r="Q99" s="39"/>
      <c r="R99" s="39"/>
      <c r="S99" s="39"/>
      <c r="T99" s="39"/>
      <c r="U99" s="39"/>
      <c r="V99" s="442">
        <f>'TDS CALCULATION '!E51</f>
        <v>0</v>
      </c>
      <c r="W99" s="442"/>
      <c r="X99" s="442"/>
      <c r="Y99" s="442"/>
      <c r="Z99" s="39"/>
      <c r="AA99" s="39"/>
      <c r="AB99" s="39"/>
      <c r="AC99" s="40"/>
      <c r="AD99" s="378" t="s">
        <v>188</v>
      </c>
      <c r="AE99" s="379"/>
      <c r="AF99" s="379"/>
      <c r="AG99" s="379"/>
      <c r="AH99" s="379"/>
      <c r="AI99" s="382"/>
      <c r="AJ99" s="378" t="s">
        <v>189</v>
      </c>
      <c r="AK99" s="379"/>
      <c r="AL99" s="379"/>
      <c r="AM99" s="379"/>
      <c r="AN99" s="379"/>
      <c r="AO99" s="382"/>
      <c r="AP99" s="378" t="s">
        <v>190</v>
      </c>
      <c r="AQ99" s="379"/>
      <c r="AR99" s="379"/>
      <c r="AS99" s="379"/>
      <c r="AT99" s="382"/>
      <c r="BC99" s="23"/>
      <c r="BD99" s="500"/>
      <c r="BE99" s="548"/>
      <c r="BF99" s="548"/>
      <c r="BG99" s="548"/>
      <c r="BH99" s="548"/>
      <c r="BI99" s="548"/>
      <c r="BJ99" s="23"/>
      <c r="BK99" s="23"/>
    </row>
    <row r="100" spans="1:63" ht="19.5" customHeight="1">
      <c r="A100" s="57"/>
      <c r="B100" s="31"/>
      <c r="C100" s="31"/>
      <c r="D100" s="31"/>
      <c r="E100" s="39"/>
      <c r="F100" s="31" t="s">
        <v>193</v>
      </c>
      <c r="G100" s="385" t="s">
        <v>225</v>
      </c>
      <c r="H100" s="385"/>
      <c r="I100" s="385"/>
      <c r="J100" s="442">
        <f>'TDS CALCULATION '!E47</f>
        <v>0</v>
      </c>
      <c r="K100" s="442"/>
      <c r="L100" s="442"/>
      <c r="M100" s="442"/>
      <c r="N100" s="39"/>
      <c r="O100" s="39" t="s">
        <v>221</v>
      </c>
      <c r="P100" s="39" t="s">
        <v>276</v>
      </c>
      <c r="Q100" s="39"/>
      <c r="R100" s="39"/>
      <c r="S100" s="39"/>
      <c r="T100" s="39"/>
      <c r="U100" s="39"/>
      <c r="V100" s="442">
        <f>'TDS CALCULATION '!E52</f>
        <v>0</v>
      </c>
      <c r="W100" s="442"/>
      <c r="X100" s="442"/>
      <c r="Y100" s="442"/>
      <c r="Z100" s="39"/>
      <c r="AA100" s="39"/>
      <c r="AB100" s="39"/>
      <c r="AC100" s="40"/>
      <c r="AD100" s="378" t="s">
        <v>191</v>
      </c>
      <c r="AE100" s="379"/>
      <c r="AF100" s="379"/>
      <c r="AG100" s="379"/>
      <c r="AH100" s="379"/>
      <c r="AI100" s="382"/>
      <c r="AJ100" s="378" t="s">
        <v>191</v>
      </c>
      <c r="AK100" s="379"/>
      <c r="AL100" s="379"/>
      <c r="AM100" s="379"/>
      <c r="AN100" s="379"/>
      <c r="AO100" s="382"/>
      <c r="AP100" s="378" t="s">
        <v>191</v>
      </c>
      <c r="AQ100" s="379"/>
      <c r="AR100" s="379"/>
      <c r="AS100" s="379"/>
      <c r="AT100" s="382"/>
      <c r="BC100" s="23"/>
      <c r="BD100" s="500"/>
      <c r="BE100" s="548"/>
      <c r="BF100" s="548"/>
      <c r="BG100" s="548"/>
      <c r="BH100" s="548"/>
      <c r="BI100" s="548"/>
      <c r="BJ100" s="23"/>
      <c r="BK100" s="23"/>
    </row>
    <row r="101" spans="1:46" ht="19.5" customHeight="1">
      <c r="A101" s="378"/>
      <c r="B101" s="379"/>
      <c r="C101" s="379"/>
      <c r="D101" s="379"/>
      <c r="E101" s="39"/>
      <c r="F101" s="44" t="s">
        <v>194</v>
      </c>
      <c r="G101" s="66" t="s">
        <v>226</v>
      </c>
      <c r="H101" s="66"/>
      <c r="I101" s="66"/>
      <c r="J101" s="442">
        <f>'TDS CALCULATION '!E48</f>
        <v>9000</v>
      </c>
      <c r="K101" s="442"/>
      <c r="L101" s="442"/>
      <c r="M101" s="442"/>
      <c r="N101" s="44"/>
      <c r="O101" s="39" t="s">
        <v>222</v>
      </c>
      <c r="P101" s="39" t="s">
        <v>229</v>
      </c>
      <c r="Q101" s="39"/>
      <c r="R101" s="39"/>
      <c r="S101" s="39"/>
      <c r="T101" s="39"/>
      <c r="U101" s="39"/>
      <c r="V101" s="442">
        <f>'TDS CALCULATION '!E53</f>
        <v>3000</v>
      </c>
      <c r="W101" s="442"/>
      <c r="X101" s="442"/>
      <c r="Y101" s="442"/>
      <c r="Z101" s="44"/>
      <c r="AA101" s="44"/>
      <c r="AB101" s="44"/>
      <c r="AC101" s="44"/>
      <c r="AD101" s="378"/>
      <c r="AE101" s="379"/>
      <c r="AF101" s="379"/>
      <c r="AG101" s="379"/>
      <c r="AH101" s="379"/>
      <c r="AI101" s="382"/>
      <c r="AJ101" s="379"/>
      <c r="AK101" s="379"/>
      <c r="AL101" s="44"/>
      <c r="AM101" s="44"/>
      <c r="AN101" s="44"/>
      <c r="AO101" s="59"/>
      <c r="AP101" s="39"/>
      <c r="AQ101" s="39"/>
      <c r="AR101" s="39"/>
      <c r="AS101" s="39"/>
      <c r="AT101" s="40"/>
    </row>
    <row r="102" spans="1:46" ht="19.5" customHeight="1">
      <c r="A102" s="378"/>
      <c r="B102" s="379"/>
      <c r="C102" s="379"/>
      <c r="D102" s="379"/>
      <c r="E102" s="39"/>
      <c r="F102" s="44" t="s">
        <v>219</v>
      </c>
      <c r="G102" s="379" t="s">
        <v>227</v>
      </c>
      <c r="H102" s="379"/>
      <c r="I102" s="379"/>
      <c r="J102" s="442">
        <f>'TDS CALCULATION '!E49</f>
        <v>0</v>
      </c>
      <c r="K102" s="442"/>
      <c r="L102" s="442"/>
      <c r="M102" s="442"/>
      <c r="N102" s="44"/>
      <c r="O102" s="44" t="s">
        <v>223</v>
      </c>
      <c r="P102" s="385" t="s">
        <v>230</v>
      </c>
      <c r="Q102" s="385"/>
      <c r="R102" s="385"/>
      <c r="S102" s="385"/>
      <c r="T102" s="39"/>
      <c r="U102" s="44"/>
      <c r="V102" s="442">
        <f>'TDS CALCULATION '!E54</f>
        <v>0</v>
      </c>
      <c r="W102" s="442"/>
      <c r="X102" s="442"/>
      <c r="Y102" s="442"/>
      <c r="Z102" s="44"/>
      <c r="AA102" s="44"/>
      <c r="AB102" s="44"/>
      <c r="AC102" s="44"/>
      <c r="AD102" s="378"/>
      <c r="AE102" s="379"/>
      <c r="AF102" s="379"/>
      <c r="AG102" s="379"/>
      <c r="AH102" s="379"/>
      <c r="AI102" s="382"/>
      <c r="AJ102" s="379"/>
      <c r="AK102" s="379"/>
      <c r="AL102" s="44"/>
      <c r="AM102" s="44"/>
      <c r="AN102" s="44"/>
      <c r="AO102" s="59"/>
      <c r="AP102" s="39"/>
      <c r="AQ102" s="39"/>
      <c r="AR102" s="39"/>
      <c r="AS102" s="39"/>
      <c r="AT102" s="40"/>
    </row>
    <row r="103" spans="1:46" ht="19.5" customHeight="1">
      <c r="A103" s="378"/>
      <c r="B103" s="379"/>
      <c r="C103" s="379"/>
      <c r="D103" s="379"/>
      <c r="E103" s="39"/>
      <c r="F103" s="44" t="s">
        <v>195</v>
      </c>
      <c r="G103" s="379" t="s">
        <v>302</v>
      </c>
      <c r="H103" s="379"/>
      <c r="I103" s="379"/>
      <c r="J103" s="442">
        <f>'TDS CALCULATION '!E50</f>
        <v>0</v>
      </c>
      <c r="K103" s="442"/>
      <c r="L103" s="442"/>
      <c r="M103" s="442"/>
      <c r="N103" s="44"/>
      <c r="O103" s="44"/>
      <c r="P103" s="547"/>
      <c r="Q103" s="547"/>
      <c r="R103" s="547"/>
      <c r="S103" s="547"/>
      <c r="T103" s="547"/>
      <c r="U103" s="44"/>
      <c r="V103" s="44"/>
      <c r="W103" s="44"/>
      <c r="X103" s="44"/>
      <c r="Y103" s="44"/>
      <c r="Z103" s="44"/>
      <c r="AA103" s="44"/>
      <c r="AB103" s="44"/>
      <c r="AC103" s="44"/>
      <c r="AD103" s="378" t="s">
        <v>160</v>
      </c>
      <c r="AE103" s="379"/>
      <c r="AF103" s="443">
        <f>'TDS CALCULATION '!F55</f>
        <v>12000</v>
      </c>
      <c r="AG103" s="443"/>
      <c r="AH103" s="443"/>
      <c r="AI103" s="444"/>
      <c r="AJ103" s="514" t="s">
        <v>160</v>
      </c>
      <c r="AK103" s="515"/>
      <c r="AL103" s="556">
        <f>AF103</f>
        <v>12000</v>
      </c>
      <c r="AM103" s="556"/>
      <c r="AN103" s="556"/>
      <c r="AO103" s="557"/>
      <c r="AP103" s="378" t="s">
        <v>160</v>
      </c>
      <c r="AQ103" s="379"/>
      <c r="AR103" s="503">
        <f>AL103</f>
        <v>12000</v>
      </c>
      <c r="AS103" s="503"/>
      <c r="AT103" s="504"/>
    </row>
    <row r="104" spans="1:46" ht="9.75" customHeight="1">
      <c r="A104" s="57"/>
      <c r="B104" s="31"/>
      <c r="C104" s="31"/>
      <c r="D104" s="31"/>
      <c r="E104" s="39"/>
      <c r="F104" s="39"/>
      <c r="G104" s="39"/>
      <c r="H104" s="39"/>
      <c r="I104" s="39"/>
      <c r="J104" s="39"/>
      <c r="K104" s="39"/>
      <c r="L104" s="39"/>
      <c r="M104" s="39"/>
      <c r="N104" s="44"/>
      <c r="O104" s="44"/>
      <c r="P104" s="31"/>
      <c r="Q104" s="31"/>
      <c r="R104" s="31"/>
      <c r="S104" s="31"/>
      <c r="T104" s="44"/>
      <c r="U104" s="44"/>
      <c r="V104" s="44"/>
      <c r="W104" s="44"/>
      <c r="X104" s="44"/>
      <c r="Y104" s="44"/>
      <c r="Z104" s="44"/>
      <c r="AA104" s="44"/>
      <c r="AB104" s="44"/>
      <c r="AC104" s="59"/>
      <c r="AD104" s="30"/>
      <c r="AE104" s="39"/>
      <c r="AF104" s="39"/>
      <c r="AG104" s="39"/>
      <c r="AH104" s="39"/>
      <c r="AI104" s="40"/>
      <c r="AJ104" s="30"/>
      <c r="AK104" s="39"/>
      <c r="AL104" s="39"/>
      <c r="AM104" s="39"/>
      <c r="AN104" s="39"/>
      <c r="AO104" s="40"/>
      <c r="AP104" s="57"/>
      <c r="AQ104" s="31"/>
      <c r="AR104" s="31"/>
      <c r="AS104" s="31"/>
      <c r="AT104" s="31"/>
    </row>
    <row r="105" spans="1:46" ht="24.75" customHeight="1">
      <c r="A105" s="378">
        <v>10</v>
      </c>
      <c r="B105" s="379"/>
      <c r="C105" s="385" t="s">
        <v>196</v>
      </c>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411"/>
      <c r="AD105" s="30"/>
      <c r="AE105" s="39"/>
      <c r="AF105" s="39"/>
      <c r="AG105" s="39"/>
      <c r="AH105" s="39"/>
      <c r="AI105" s="40"/>
      <c r="AJ105" s="30"/>
      <c r="AK105" s="39"/>
      <c r="AL105" s="39"/>
      <c r="AM105" s="39"/>
      <c r="AN105" s="39"/>
      <c r="AO105" s="40"/>
      <c r="AP105" s="378" t="s">
        <v>160</v>
      </c>
      <c r="AQ105" s="379"/>
      <c r="AR105" s="445">
        <f>'TDS CALCULATION '!F56</f>
        <v>162000</v>
      </c>
      <c r="AS105" s="445"/>
      <c r="AT105" s="446"/>
    </row>
    <row r="106" spans="1:53" ht="24.75" customHeight="1">
      <c r="A106" s="378">
        <v>11</v>
      </c>
      <c r="B106" s="379"/>
      <c r="C106" s="385" t="s">
        <v>197</v>
      </c>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411"/>
      <c r="AD106" s="30"/>
      <c r="AE106" s="39"/>
      <c r="AF106" s="39"/>
      <c r="AG106" s="39"/>
      <c r="AH106" s="39"/>
      <c r="AI106" s="40"/>
      <c r="AJ106" s="30"/>
      <c r="AK106" s="39"/>
      <c r="AL106" s="39"/>
      <c r="AM106" s="39"/>
      <c r="AN106" s="39"/>
      <c r="AO106" s="40"/>
      <c r="AP106" s="378" t="s">
        <v>160</v>
      </c>
      <c r="AQ106" s="379"/>
      <c r="AR106" s="497">
        <f>'TDS CALCULATION '!F57</f>
        <v>617986</v>
      </c>
      <c r="AS106" s="498"/>
      <c r="AT106" s="499"/>
      <c r="BA106" s="75"/>
    </row>
    <row r="107" spans="1:46" ht="24.75" customHeight="1">
      <c r="A107" s="378">
        <v>12</v>
      </c>
      <c r="B107" s="379"/>
      <c r="C107" s="385" t="s">
        <v>198</v>
      </c>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411"/>
      <c r="AD107" s="30"/>
      <c r="AE107" s="39"/>
      <c r="AF107" s="39"/>
      <c r="AG107" s="39"/>
      <c r="AH107" s="39"/>
      <c r="AI107" s="40"/>
      <c r="AJ107" s="30"/>
      <c r="AK107" s="39"/>
      <c r="AL107" s="39"/>
      <c r="AM107" s="39"/>
      <c r="AN107" s="39"/>
      <c r="AO107" s="40"/>
      <c r="AP107" s="378" t="s">
        <v>160</v>
      </c>
      <c r="AQ107" s="379"/>
      <c r="AR107" s="488">
        <f>'TDS CALCULATION '!E62</f>
        <v>48597</v>
      </c>
      <c r="AS107" s="488"/>
      <c r="AT107" s="489"/>
    </row>
    <row r="108" spans="1:46" ht="24.75" customHeight="1">
      <c r="A108" s="378">
        <v>13</v>
      </c>
      <c r="B108" s="379"/>
      <c r="C108" s="385" t="s">
        <v>199</v>
      </c>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411"/>
      <c r="AD108" s="30"/>
      <c r="AE108" s="39"/>
      <c r="AF108" s="39"/>
      <c r="AG108" s="39"/>
      <c r="AH108" s="39"/>
      <c r="AI108" s="40"/>
      <c r="AJ108" s="30"/>
      <c r="AK108" s="39"/>
      <c r="AL108" s="39"/>
      <c r="AM108" s="39"/>
      <c r="AN108" s="39"/>
      <c r="AO108" s="40"/>
      <c r="AP108" s="378" t="s">
        <v>160</v>
      </c>
      <c r="AQ108" s="379"/>
      <c r="AR108" s="488">
        <f>'TDS CALCULATION '!E63</f>
        <v>0</v>
      </c>
      <c r="AS108" s="488"/>
      <c r="AT108" s="489"/>
    </row>
    <row r="109" spans="1:46" ht="24.75" customHeight="1">
      <c r="A109" s="378">
        <v>14</v>
      </c>
      <c r="B109" s="379"/>
      <c r="C109" s="385" t="s">
        <v>200</v>
      </c>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411"/>
      <c r="AD109" s="30"/>
      <c r="AE109" s="39"/>
      <c r="AF109" s="39"/>
      <c r="AG109" s="39"/>
      <c r="AH109" s="39"/>
      <c r="AI109" s="40"/>
      <c r="AJ109" s="30"/>
      <c r="AK109" s="39"/>
      <c r="AL109" s="39"/>
      <c r="AM109" s="39"/>
      <c r="AN109" s="39"/>
      <c r="AO109" s="40"/>
      <c r="AP109" s="378" t="s">
        <v>160</v>
      </c>
      <c r="AQ109" s="379"/>
      <c r="AR109" s="488">
        <f>'TDS CALCULATION '!F66</f>
        <v>1458</v>
      </c>
      <c r="AS109" s="488"/>
      <c r="AT109" s="489"/>
    </row>
    <row r="110" spans="1:46" ht="24.75" customHeight="1">
      <c r="A110" s="378">
        <v>15</v>
      </c>
      <c r="B110" s="379"/>
      <c r="C110" s="385" t="s">
        <v>201</v>
      </c>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411"/>
      <c r="AD110" s="30"/>
      <c r="AE110" s="39"/>
      <c r="AF110" s="39"/>
      <c r="AG110" s="39"/>
      <c r="AH110" s="39"/>
      <c r="AI110" s="40"/>
      <c r="AJ110" s="30"/>
      <c r="AK110" s="39"/>
      <c r="AL110" s="39"/>
      <c r="AM110" s="39"/>
      <c r="AN110" s="39"/>
      <c r="AO110" s="40"/>
      <c r="AP110" s="378" t="s">
        <v>160</v>
      </c>
      <c r="AQ110" s="379"/>
      <c r="AR110" s="488">
        <f>'TDS CALCULATION '!F67</f>
        <v>50055</v>
      </c>
      <c r="AS110" s="488"/>
      <c r="AT110" s="489"/>
    </row>
    <row r="111" spans="1:46" ht="24.75" customHeight="1">
      <c r="A111" s="483">
        <v>16</v>
      </c>
      <c r="B111" s="379"/>
      <c r="C111" s="385" t="s">
        <v>202</v>
      </c>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411"/>
      <c r="AD111" s="30"/>
      <c r="AE111" s="39"/>
      <c r="AF111" s="39"/>
      <c r="AG111" s="39"/>
      <c r="AH111" s="39"/>
      <c r="AI111" s="40"/>
      <c r="AJ111" s="30"/>
      <c r="AK111" s="39"/>
      <c r="AL111" s="39"/>
      <c r="AM111" s="39"/>
      <c r="AN111" s="39"/>
      <c r="AO111" s="40"/>
      <c r="AP111" s="378" t="s">
        <v>160</v>
      </c>
      <c r="AQ111" s="379"/>
      <c r="AR111" s="488">
        <f>'TDS CALCULATION '!F68</f>
        <v>0</v>
      </c>
      <c r="AS111" s="488"/>
      <c r="AT111" s="489"/>
    </row>
    <row r="112" spans="1:46" ht="24.75" customHeight="1">
      <c r="A112" s="78"/>
      <c r="B112" s="30" t="s">
        <v>305</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40"/>
      <c r="AD112" s="30"/>
      <c r="AE112" s="39"/>
      <c r="AF112" s="39"/>
      <c r="AG112" s="39"/>
      <c r="AH112" s="39"/>
      <c r="AI112" s="40"/>
      <c r="AJ112" s="30"/>
      <c r="AK112" s="39"/>
      <c r="AL112" s="39"/>
      <c r="AM112" s="39"/>
      <c r="AN112" s="39"/>
      <c r="AO112" s="40"/>
      <c r="AP112" s="378" t="s">
        <v>160</v>
      </c>
      <c r="AQ112" s="379"/>
      <c r="AR112" s="445">
        <f>'TDS CALCULATION '!F69</f>
        <v>50730</v>
      </c>
      <c r="AS112" s="445"/>
      <c r="AT112" s="446"/>
    </row>
    <row r="113" spans="1:46" ht="29.25" customHeight="1">
      <c r="A113" s="378">
        <v>17</v>
      </c>
      <c r="B113" s="379"/>
      <c r="C113" s="385" t="s">
        <v>306</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411"/>
      <c r="AD113" s="30"/>
      <c r="AE113" s="39"/>
      <c r="AF113" s="39"/>
      <c r="AG113" s="39"/>
      <c r="AH113" s="39"/>
      <c r="AI113" s="40"/>
      <c r="AJ113" s="30"/>
      <c r="AK113" s="39"/>
      <c r="AL113" s="39"/>
      <c r="AM113" s="39"/>
      <c r="AN113" s="39"/>
      <c r="AO113" s="40"/>
      <c r="AP113" s="378" t="s">
        <v>160</v>
      </c>
      <c r="AQ113" s="379"/>
      <c r="AR113" s="494">
        <f>'TDS CALCULATION '!F70</f>
        <v>-670</v>
      </c>
      <c r="AS113" s="494"/>
      <c r="AT113" s="495"/>
    </row>
    <row r="114" spans="1:46" ht="20.25" customHeight="1">
      <c r="A114" s="380" t="s">
        <v>142</v>
      </c>
      <c r="B114" s="380"/>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row>
    <row r="115" spans="1:46" ht="24.75" customHeight="1">
      <c r="A115" s="33" t="s">
        <v>87</v>
      </c>
      <c r="B115" s="388" t="str">
        <f>B46</f>
        <v>Amarjit Singh</v>
      </c>
      <c r="C115" s="388"/>
      <c r="D115" s="388"/>
      <c r="E115" s="388"/>
      <c r="F115" s="388"/>
      <c r="G115" s="388"/>
      <c r="H115" s="388"/>
      <c r="I115" s="388"/>
      <c r="J115" s="388"/>
      <c r="K115" s="388"/>
      <c r="L115" s="388"/>
      <c r="M115" s="388"/>
      <c r="N115" s="388"/>
      <c r="O115" s="388"/>
      <c r="P115" s="379" t="s">
        <v>143</v>
      </c>
      <c r="Q115" s="379"/>
      <c r="R115" s="379"/>
      <c r="S115" s="379"/>
      <c r="T115" s="379"/>
      <c r="U115" s="379"/>
      <c r="V115" s="379"/>
      <c r="W115" s="387" t="str">
        <f>W46</f>
        <v>harnam singh</v>
      </c>
      <c r="X115" s="388"/>
      <c r="Y115" s="388"/>
      <c r="Z115" s="388"/>
      <c r="AA115" s="388"/>
      <c r="AB115" s="388"/>
      <c r="AC115" s="388"/>
      <c r="AD115" s="388"/>
      <c r="AE115" s="388"/>
      <c r="AF115" s="388"/>
      <c r="AG115" s="388"/>
      <c r="AH115" s="388"/>
      <c r="AI115" s="388"/>
      <c r="AJ115" s="381" t="s">
        <v>144</v>
      </c>
      <c r="AK115" s="381"/>
      <c r="AL115" s="381"/>
      <c r="AM115" s="381"/>
      <c r="AN115" s="381"/>
      <c r="AO115" s="381"/>
      <c r="AP115" s="381"/>
      <c r="AQ115" s="381"/>
      <c r="AR115" s="381"/>
      <c r="AS115" s="381"/>
      <c r="AT115" s="382"/>
    </row>
    <row r="116" spans="1:46" ht="23.25" customHeight="1">
      <c r="A116" s="549" t="str">
        <f>A47</f>
        <v>Head Master G H S Ladda (Sangrur)</v>
      </c>
      <c r="B116" s="550"/>
      <c r="C116" s="550"/>
      <c r="D116" s="550"/>
      <c r="E116" s="550"/>
      <c r="F116" s="550"/>
      <c r="G116" s="550"/>
      <c r="H116" s="550"/>
      <c r="I116" s="550"/>
      <c r="J116" s="550"/>
      <c r="K116" s="550"/>
      <c r="L116" s="550"/>
      <c r="M116" s="550"/>
      <c r="N116" s="550"/>
      <c r="O116" s="550"/>
      <c r="P116" s="550"/>
      <c r="Q116" s="550"/>
      <c r="R116" s="550"/>
      <c r="S116" s="34" t="s">
        <v>145</v>
      </c>
      <c r="T116" s="34"/>
      <c r="U116" s="34"/>
      <c r="V116" s="34"/>
      <c r="W116" s="34"/>
      <c r="X116" s="34"/>
      <c r="Y116" s="34"/>
      <c r="Z116" s="34"/>
      <c r="AA116" s="34"/>
      <c r="AB116" s="34"/>
      <c r="AC116" s="34"/>
      <c r="AD116" s="34"/>
      <c r="AE116" s="34"/>
      <c r="AF116" s="34"/>
      <c r="AG116" s="34"/>
      <c r="AH116" s="34"/>
      <c r="AI116" s="516">
        <f>AI47</f>
        <v>0</v>
      </c>
      <c r="AJ116" s="517"/>
      <c r="AK116" s="517"/>
      <c r="AL116" s="517"/>
      <c r="AM116" s="517"/>
      <c r="AN116" s="379" t="s">
        <v>146</v>
      </c>
      <c r="AO116" s="379"/>
      <c r="AP116" s="379"/>
      <c r="AQ116" s="379"/>
      <c r="AR116" s="379" t="s">
        <v>203</v>
      </c>
      <c r="AS116" s="379"/>
      <c r="AT116" s="382"/>
    </row>
    <row r="117" spans="1:46" ht="25.5" customHeight="1">
      <c r="A117" s="518" t="str">
        <f>A48</f>
        <v>(    Only)</v>
      </c>
      <c r="B117" s="519"/>
      <c r="C117" s="519"/>
      <c r="D117" s="519"/>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19"/>
      <c r="AK117" s="519"/>
      <c r="AL117" s="519"/>
      <c r="AM117" s="519"/>
      <c r="AN117" s="519"/>
      <c r="AO117" s="519"/>
      <c r="AP117" s="519"/>
      <c r="AQ117" s="519"/>
      <c r="AR117" s="519"/>
      <c r="AS117" s="519"/>
      <c r="AT117" s="35" t="s">
        <v>148</v>
      </c>
    </row>
    <row r="118" spans="1:46" ht="12.75">
      <c r="A118" s="510" t="s">
        <v>149</v>
      </c>
      <c r="B118" s="451"/>
      <c r="C118" s="451"/>
      <c r="D118" s="451"/>
      <c r="E118" s="451"/>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2"/>
    </row>
    <row r="119" spans="1:46" ht="12.75">
      <c r="A119" s="465" t="s">
        <v>150</v>
      </c>
      <c r="B119" s="385"/>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411"/>
    </row>
    <row r="120" spans="1:46" ht="12.75">
      <c r="A120" s="465" t="s">
        <v>151</v>
      </c>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411"/>
    </row>
    <row r="121" spans="1:46" ht="72.75" customHeight="1">
      <c r="A121" s="30"/>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41"/>
      <c r="Z121" s="42"/>
      <c r="AA121" s="42"/>
      <c r="AB121" s="42"/>
      <c r="AC121" s="42"/>
      <c r="AD121" s="42"/>
      <c r="AE121" s="42"/>
      <c r="AF121" s="42"/>
      <c r="AG121" s="42"/>
      <c r="AH121" s="42"/>
      <c r="AI121" s="42"/>
      <c r="AJ121" s="42"/>
      <c r="AK121" s="42"/>
      <c r="AL121" s="42"/>
      <c r="AM121" s="42"/>
      <c r="AN121" s="42"/>
      <c r="AO121" s="42"/>
      <c r="AP121" s="42"/>
      <c r="AQ121" s="42"/>
      <c r="AR121" s="42"/>
      <c r="AS121" s="42"/>
      <c r="AT121" s="43"/>
    </row>
    <row r="122" spans="1:46" ht="20.25" customHeight="1">
      <c r="A122" s="62"/>
      <c r="B122" s="48"/>
      <c r="C122" s="48"/>
      <c r="D122" s="48"/>
      <c r="E122" s="48"/>
      <c r="F122" s="48"/>
      <c r="G122" s="48"/>
      <c r="H122" s="48"/>
      <c r="I122" s="48"/>
      <c r="J122" s="48"/>
      <c r="K122" s="48"/>
      <c r="L122" s="48"/>
      <c r="M122" s="48"/>
      <c r="N122" s="48"/>
      <c r="O122" s="48"/>
      <c r="P122" s="48"/>
      <c r="Q122" s="48"/>
      <c r="R122" s="48"/>
      <c r="S122" s="379" t="s">
        <v>152</v>
      </c>
      <c r="T122" s="379"/>
      <c r="U122" s="379"/>
      <c r="V122" s="379"/>
      <c r="W122" s="379"/>
      <c r="X122" s="379"/>
      <c r="Y122" s="379"/>
      <c r="Z122" s="379"/>
      <c r="AA122" s="379"/>
      <c r="AB122" s="379"/>
      <c r="AC122" s="379"/>
      <c r="AD122" s="379"/>
      <c r="AE122" s="379"/>
      <c r="AF122" s="379"/>
      <c r="AG122" s="379"/>
      <c r="AH122" s="379"/>
      <c r="AI122" s="379"/>
      <c r="AJ122" s="379"/>
      <c r="AK122" s="379"/>
      <c r="AL122" s="379"/>
      <c r="AM122" s="379"/>
      <c r="AN122" s="379"/>
      <c r="AO122" s="379"/>
      <c r="AP122" s="379"/>
      <c r="AQ122" s="379"/>
      <c r="AR122" s="379"/>
      <c r="AS122" s="379"/>
      <c r="AT122" s="382"/>
    </row>
    <row r="123" spans="1:46" ht="36.75" customHeight="1">
      <c r="A123" s="599" t="s">
        <v>153</v>
      </c>
      <c r="B123" s="599"/>
      <c r="C123" s="599"/>
      <c r="D123" s="599"/>
      <c r="E123" s="599"/>
      <c r="F123" s="599"/>
      <c r="G123" s="599"/>
      <c r="H123" s="600"/>
      <c r="I123" s="601" t="str">
        <f>I55</f>
        <v>ladda</v>
      </c>
      <c r="J123" s="602"/>
      <c r="K123" s="602"/>
      <c r="L123" s="602"/>
      <c r="M123" s="602"/>
      <c r="N123" s="602"/>
      <c r="O123" s="602"/>
      <c r="P123" s="602"/>
      <c r="Q123" s="602"/>
      <c r="R123" s="603"/>
      <c r="S123" s="49"/>
      <c r="T123" s="50"/>
      <c r="U123" s="50"/>
      <c r="V123" s="50"/>
      <c r="W123" s="51"/>
      <c r="X123" s="52"/>
      <c r="Y123" s="490" t="s">
        <v>154</v>
      </c>
      <c r="Z123" s="490"/>
      <c r="AA123" s="490"/>
      <c r="AB123" s="490"/>
      <c r="AC123" s="490"/>
      <c r="AD123" s="490"/>
      <c r="AE123" s="490"/>
      <c r="AF123" s="490"/>
      <c r="AG123" s="487" t="str">
        <f>AG55</f>
        <v>Amarjit Singh</v>
      </c>
      <c r="AH123" s="487"/>
      <c r="AI123" s="487"/>
      <c r="AJ123" s="487"/>
      <c r="AK123" s="487"/>
      <c r="AL123" s="487"/>
      <c r="AM123" s="487"/>
      <c r="AN123" s="487"/>
      <c r="AO123" s="487"/>
      <c r="AP123" s="487"/>
      <c r="AQ123" s="487"/>
      <c r="AR123" s="487"/>
      <c r="AS123" s="487"/>
      <c r="AT123" s="487"/>
    </row>
    <row r="124" spans="1:46" ht="49.5" customHeight="1">
      <c r="A124" s="53" t="s">
        <v>155</v>
      </c>
      <c r="B124" s="54"/>
      <c r="C124" s="54"/>
      <c r="D124" s="54"/>
      <c r="E124" s="54"/>
      <c r="F124" s="54"/>
      <c r="G124" s="54"/>
      <c r="H124" s="54"/>
      <c r="I124" s="484" t="str">
        <f>I56</f>
        <v>17/04/2015</v>
      </c>
      <c r="J124" s="485"/>
      <c r="K124" s="485"/>
      <c r="L124" s="485"/>
      <c r="M124" s="485"/>
      <c r="N124" s="485"/>
      <c r="O124" s="485"/>
      <c r="P124" s="485"/>
      <c r="Q124" s="485"/>
      <c r="R124" s="486"/>
      <c r="S124" s="122"/>
      <c r="T124" s="123"/>
      <c r="U124" s="123"/>
      <c r="V124" s="123"/>
      <c r="W124" s="124"/>
      <c r="X124" s="125"/>
      <c r="Y124" s="490" t="s">
        <v>84</v>
      </c>
      <c r="Z124" s="490"/>
      <c r="AA124" s="490"/>
      <c r="AB124" s="490"/>
      <c r="AC124" s="490"/>
      <c r="AD124" s="490"/>
      <c r="AE124" s="490"/>
      <c r="AF124" s="490"/>
      <c r="AG124" s="491" t="str">
        <f>AG56</f>
        <v>Head Master G H S Ladda (Sangrur)</v>
      </c>
      <c r="AH124" s="492"/>
      <c r="AI124" s="492"/>
      <c r="AJ124" s="492"/>
      <c r="AK124" s="492"/>
      <c r="AL124" s="492"/>
      <c r="AM124" s="492"/>
      <c r="AN124" s="492"/>
      <c r="AO124" s="492"/>
      <c r="AP124" s="492"/>
      <c r="AQ124" s="492"/>
      <c r="AR124" s="492"/>
      <c r="AS124" s="492"/>
      <c r="AT124" s="493"/>
    </row>
  </sheetData>
  <sheetProtection password="C71F" sheet="1"/>
  <mergeCells count="463">
    <mergeCell ref="AJ101:AK101"/>
    <mergeCell ref="A69:B69"/>
    <mergeCell ref="BH76:BH77"/>
    <mergeCell ref="AL94:AO94"/>
    <mergeCell ref="D30:U30"/>
    <mergeCell ref="BG81:BG88"/>
    <mergeCell ref="BF81:BF88"/>
    <mergeCell ref="AQ36:AT36"/>
    <mergeCell ref="D43:U43"/>
    <mergeCell ref="A63:B63"/>
    <mergeCell ref="AC27:AJ28"/>
    <mergeCell ref="A71:B71"/>
    <mergeCell ref="A91:B91"/>
    <mergeCell ref="C92:D92"/>
    <mergeCell ref="BE89:BE100"/>
    <mergeCell ref="A51:AT51"/>
    <mergeCell ref="BD76:BD77"/>
    <mergeCell ref="AK39:AP39"/>
    <mergeCell ref="AQ42:AT42"/>
    <mergeCell ref="V27:AB28"/>
    <mergeCell ref="BI76:BI77"/>
    <mergeCell ref="G102:I102"/>
    <mergeCell ref="AL97:AO97"/>
    <mergeCell ref="F95:G95"/>
    <mergeCell ref="AD101:AE101"/>
    <mergeCell ref="AR79:AT79"/>
    <mergeCell ref="G100:I100"/>
    <mergeCell ref="AF101:AI101"/>
    <mergeCell ref="V100:Y100"/>
    <mergeCell ref="AD99:AI99"/>
    <mergeCell ref="S122:AT122"/>
    <mergeCell ref="L69:T69"/>
    <mergeCell ref="AK33:AP33"/>
    <mergeCell ref="AQ40:AT40"/>
    <mergeCell ref="C89:D89"/>
    <mergeCell ref="D41:U41"/>
    <mergeCell ref="AD61:AE61"/>
    <mergeCell ref="A42:C42"/>
    <mergeCell ref="D37:U37"/>
    <mergeCell ref="J103:M103"/>
    <mergeCell ref="A120:AT120"/>
    <mergeCell ref="AC43:AJ43"/>
    <mergeCell ref="D44:U44"/>
    <mergeCell ref="A45:AT45"/>
    <mergeCell ref="C102:D102"/>
    <mergeCell ref="A68:B68"/>
    <mergeCell ref="A43:C43"/>
    <mergeCell ref="F63:AC63"/>
    <mergeCell ref="Y55:AF55"/>
    <mergeCell ref="H95:AI95"/>
    <mergeCell ref="A123:H123"/>
    <mergeCell ref="I123:R123"/>
    <mergeCell ref="Y123:AF123"/>
    <mergeCell ref="AL87:AO87"/>
    <mergeCell ref="AR47:AT47"/>
    <mergeCell ref="AF64:AI64"/>
    <mergeCell ref="AJ79:AK79"/>
    <mergeCell ref="AD63:AE63"/>
    <mergeCell ref="AL88:AO88"/>
    <mergeCell ref="J99:M99"/>
    <mergeCell ref="A19:T19"/>
    <mergeCell ref="C63:D63"/>
    <mergeCell ref="C66:D66"/>
    <mergeCell ref="AC42:AJ42"/>
    <mergeCell ref="E23:N23"/>
    <mergeCell ref="U68:AC68"/>
    <mergeCell ref="V44:AT44"/>
    <mergeCell ref="AL66:AO66"/>
    <mergeCell ref="I55:R55"/>
    <mergeCell ref="F66:AC66"/>
    <mergeCell ref="A4:AT4"/>
    <mergeCell ref="AK35:AP35"/>
    <mergeCell ref="O23:V23"/>
    <mergeCell ref="AQ29:AT29"/>
    <mergeCell ref="AG22:AN22"/>
    <mergeCell ref="A23:D23"/>
    <mergeCell ref="D32:U32"/>
    <mergeCell ref="AK27:AP28"/>
    <mergeCell ref="A7:V8"/>
    <mergeCell ref="A13:AT13"/>
    <mergeCell ref="A15:D15"/>
    <mergeCell ref="A12:B12"/>
    <mergeCell ref="C12:L12"/>
    <mergeCell ref="A1:AT1"/>
    <mergeCell ref="A2:AT2"/>
    <mergeCell ref="Q12:V12"/>
    <mergeCell ref="AJ11:AN11"/>
    <mergeCell ref="W7:AT8"/>
    <mergeCell ref="W11:AI12"/>
    <mergeCell ref="W6:AT6"/>
    <mergeCell ref="A18:D18"/>
    <mergeCell ref="E16:T16"/>
    <mergeCell ref="R87:V87"/>
    <mergeCell ref="O22:V22"/>
    <mergeCell ref="B46:O46"/>
    <mergeCell ref="AD74:AE74"/>
    <mergeCell ref="A36:C36"/>
    <mergeCell ref="V32:AB32"/>
    <mergeCell ref="A30:C30"/>
    <mergeCell ref="R85:V85"/>
    <mergeCell ref="S54:AT54"/>
    <mergeCell ref="AJ66:AK66"/>
    <mergeCell ref="AF63:AI63"/>
    <mergeCell ref="C83:D83"/>
    <mergeCell ref="W22:AF22"/>
    <mergeCell ref="AF74:AI74"/>
    <mergeCell ref="AI47:AM47"/>
    <mergeCell ref="AQ34:AT34"/>
    <mergeCell ref="C72:AC72"/>
    <mergeCell ref="AQ37:AT37"/>
    <mergeCell ref="BH81:BH88"/>
    <mergeCell ref="BI81:BI88"/>
    <mergeCell ref="F97:G97"/>
    <mergeCell ref="AL103:AO103"/>
    <mergeCell ref="C105:AC105"/>
    <mergeCell ref="BF89:BF100"/>
    <mergeCell ref="BH89:BH100"/>
    <mergeCell ref="AJ89:AK89"/>
    <mergeCell ref="BG89:BG100"/>
    <mergeCell ref="AL95:AO95"/>
    <mergeCell ref="A85:B85"/>
    <mergeCell ref="J79:P79"/>
    <mergeCell ref="A47:P47"/>
    <mergeCell ref="C84:D84"/>
    <mergeCell ref="AR112:AT112"/>
    <mergeCell ref="AF73:AI73"/>
    <mergeCell ref="AL71:AO71"/>
    <mergeCell ref="AD64:AE64"/>
    <mergeCell ref="A66:B66"/>
    <mergeCell ref="I53:R53"/>
    <mergeCell ref="AJ97:AK97"/>
    <mergeCell ref="BI89:BI100"/>
    <mergeCell ref="A116:R116"/>
    <mergeCell ref="AJ92:AK92"/>
    <mergeCell ref="C90:D90"/>
    <mergeCell ref="A89:B89"/>
    <mergeCell ref="AN116:AQ116"/>
    <mergeCell ref="P102:S102"/>
    <mergeCell ref="F96:G96"/>
    <mergeCell ref="AR116:AT116"/>
    <mergeCell ref="A88:B88"/>
    <mergeCell ref="AR81:AT81"/>
    <mergeCell ref="AR97:AT97"/>
    <mergeCell ref="A102:B102"/>
    <mergeCell ref="AL79:AO79"/>
    <mergeCell ref="J102:M102"/>
    <mergeCell ref="H96:AC96"/>
    <mergeCell ref="AP95:AQ95"/>
    <mergeCell ref="R90:V90"/>
    <mergeCell ref="AR95:AT95"/>
    <mergeCell ref="AD102:AE102"/>
    <mergeCell ref="AP94:AT94"/>
    <mergeCell ref="AL91:AO91"/>
    <mergeCell ref="A49:AT49"/>
    <mergeCell ref="AP79:AQ79"/>
    <mergeCell ref="G103:I103"/>
    <mergeCell ref="AP96:AT96"/>
    <mergeCell ref="P103:T103"/>
    <mergeCell ref="AJ102:AK102"/>
    <mergeCell ref="F84:G84"/>
    <mergeCell ref="AQ39:AT39"/>
    <mergeCell ref="A103:B103"/>
    <mergeCell ref="AC41:AJ41"/>
    <mergeCell ref="E15:T15"/>
    <mergeCell ref="A17:D17"/>
    <mergeCell ref="A16:D16"/>
    <mergeCell ref="E18:T18"/>
    <mergeCell ref="C91:D91"/>
    <mergeCell ref="AK40:AP40"/>
    <mergeCell ref="AJ95:AK95"/>
    <mergeCell ref="J100:M100"/>
    <mergeCell ref="R91:V91"/>
    <mergeCell ref="A40:C40"/>
    <mergeCell ref="A48:AS48"/>
    <mergeCell ref="V42:AB42"/>
    <mergeCell ref="AP81:AQ81"/>
    <mergeCell ref="AL89:AO89"/>
    <mergeCell ref="AL75:AO75"/>
    <mergeCell ref="AR76:AT76"/>
    <mergeCell ref="A81:B81"/>
    <mergeCell ref="U17:AI17"/>
    <mergeCell ref="E17:T17"/>
    <mergeCell ref="AQ43:AT43"/>
    <mergeCell ref="AJ96:AK96"/>
    <mergeCell ref="D40:U40"/>
    <mergeCell ref="V39:AB39"/>
    <mergeCell ref="AJ17:AT17"/>
    <mergeCell ref="R88:V88"/>
    <mergeCell ref="A20:AT20"/>
    <mergeCell ref="AJ46:AT46"/>
    <mergeCell ref="AL69:AO69"/>
    <mergeCell ref="D68:K68"/>
    <mergeCell ref="J78:P78"/>
    <mergeCell ref="L68:T68"/>
    <mergeCell ref="D69:K69"/>
    <mergeCell ref="F74:AC74"/>
    <mergeCell ref="AJ71:AK71"/>
    <mergeCell ref="U18:AI18"/>
    <mergeCell ref="A9:V9"/>
    <mergeCell ref="AJ103:AK103"/>
    <mergeCell ref="AI116:AM116"/>
    <mergeCell ref="A117:AS117"/>
    <mergeCell ref="O21:AT21"/>
    <mergeCell ref="AO11:AT11"/>
    <mergeCell ref="U14:AI14"/>
    <mergeCell ref="U16:AI16"/>
    <mergeCell ref="V29:AB29"/>
    <mergeCell ref="A118:AT118"/>
    <mergeCell ref="AJ75:AK75"/>
    <mergeCell ref="C64:D64"/>
    <mergeCell ref="AP100:AT100"/>
    <mergeCell ref="AJ100:AO100"/>
    <mergeCell ref="AK37:AP37"/>
    <mergeCell ref="AP111:AQ111"/>
    <mergeCell ref="AC40:AJ40"/>
    <mergeCell ref="A105:B105"/>
    <mergeCell ref="A106:B106"/>
    <mergeCell ref="A119:AT119"/>
    <mergeCell ref="AO12:AT12"/>
    <mergeCell ref="U19:AI19"/>
    <mergeCell ref="A14:D14"/>
    <mergeCell ref="E14:T14"/>
    <mergeCell ref="AJ19:AT19"/>
    <mergeCell ref="AJ15:AT15"/>
    <mergeCell ref="AJ16:AT16"/>
    <mergeCell ref="U15:AI15"/>
    <mergeCell ref="A84:B84"/>
    <mergeCell ref="A3:AT3"/>
    <mergeCell ref="AC33:AJ33"/>
    <mergeCell ref="V31:AB31"/>
    <mergeCell ref="AP112:AQ112"/>
    <mergeCell ref="AQ27:AT28"/>
    <mergeCell ref="A25:AT25"/>
    <mergeCell ref="AK34:AP34"/>
    <mergeCell ref="AR103:AT103"/>
    <mergeCell ref="AG23:AN23"/>
    <mergeCell ref="AF102:AI102"/>
    <mergeCell ref="BD89:BD100"/>
    <mergeCell ref="A24:D24"/>
    <mergeCell ref="AQ30:AT30"/>
    <mergeCell ref="AC32:AJ32"/>
    <mergeCell ref="O24:AT24"/>
    <mergeCell ref="A37:C37"/>
    <mergeCell ref="AQ41:AT41"/>
    <mergeCell ref="AC31:AJ31"/>
    <mergeCell ref="BD81:BD88"/>
    <mergeCell ref="A41:C41"/>
    <mergeCell ref="AC30:AJ30"/>
    <mergeCell ref="AL92:AO92"/>
    <mergeCell ref="V102:Y102"/>
    <mergeCell ref="AR106:AT106"/>
    <mergeCell ref="C113:AC113"/>
    <mergeCell ref="A32:C32"/>
    <mergeCell ref="D31:U31"/>
    <mergeCell ref="AJ91:AK91"/>
    <mergeCell ref="V40:AB40"/>
    <mergeCell ref="C108:AC108"/>
    <mergeCell ref="V26:AT26"/>
    <mergeCell ref="D29:U29"/>
    <mergeCell ref="AC29:AJ29"/>
    <mergeCell ref="A26:C28"/>
    <mergeCell ref="AK29:AP29"/>
    <mergeCell ref="AR111:AT111"/>
    <mergeCell ref="A109:B109"/>
    <mergeCell ref="A107:B107"/>
    <mergeCell ref="A110:B110"/>
    <mergeCell ref="A108:B108"/>
    <mergeCell ref="Y124:AF124"/>
    <mergeCell ref="AG124:AT124"/>
    <mergeCell ref="V30:AB30"/>
    <mergeCell ref="AR109:AT109"/>
    <mergeCell ref="AP113:AQ113"/>
    <mergeCell ref="AR113:AT113"/>
    <mergeCell ref="C110:AC110"/>
    <mergeCell ref="C111:AC111"/>
    <mergeCell ref="D38:U38"/>
    <mergeCell ref="C106:AC106"/>
    <mergeCell ref="C107:AC107"/>
    <mergeCell ref="A111:B111"/>
    <mergeCell ref="I124:R124"/>
    <mergeCell ref="AG123:AT123"/>
    <mergeCell ref="AP106:AQ106"/>
    <mergeCell ref="AR107:AT107"/>
    <mergeCell ref="AP110:AQ110"/>
    <mergeCell ref="AR108:AT108"/>
    <mergeCell ref="AP107:AQ107"/>
    <mergeCell ref="AR110:AT110"/>
    <mergeCell ref="A31:C31"/>
    <mergeCell ref="C109:AC109"/>
    <mergeCell ref="AJ86:AK86"/>
    <mergeCell ref="E24:N24"/>
    <mergeCell ref="C65:D65"/>
    <mergeCell ref="AD65:AE65"/>
    <mergeCell ref="A34:C34"/>
    <mergeCell ref="P46:V46"/>
    <mergeCell ref="AK32:AP32"/>
    <mergeCell ref="I56:R56"/>
    <mergeCell ref="AO23:AT23"/>
    <mergeCell ref="BE76:BE77"/>
    <mergeCell ref="AK43:AP43"/>
    <mergeCell ref="C62:D62"/>
    <mergeCell ref="A39:C39"/>
    <mergeCell ref="V33:AB33"/>
    <mergeCell ref="AK36:AP36"/>
    <mergeCell ref="AF61:AG61"/>
    <mergeCell ref="F64:AC64"/>
    <mergeCell ref="F62:AC62"/>
    <mergeCell ref="Y56:AF56"/>
    <mergeCell ref="AG56:AT56"/>
    <mergeCell ref="A59:AT59"/>
    <mergeCell ref="V36:AB36"/>
    <mergeCell ref="AK38:AP38"/>
    <mergeCell ref="A33:C33"/>
    <mergeCell ref="AQ38:AT38"/>
    <mergeCell ref="AC39:AJ39"/>
    <mergeCell ref="AN47:AQ47"/>
    <mergeCell ref="A44:C44"/>
    <mergeCell ref="AK41:AP41"/>
    <mergeCell ref="F94:G94"/>
    <mergeCell ref="F98:AC98"/>
    <mergeCell ref="A61:B61"/>
    <mergeCell ref="C98:D98"/>
    <mergeCell ref="C87:D87"/>
    <mergeCell ref="AL86:AO86"/>
    <mergeCell ref="A50:AT50"/>
    <mergeCell ref="A92:B92"/>
    <mergeCell ref="V41:AB41"/>
    <mergeCell ref="BE81:BE88"/>
    <mergeCell ref="AF69:AI69"/>
    <mergeCell ref="A93:B93"/>
    <mergeCell ref="V99:Y99"/>
    <mergeCell ref="R86:V86"/>
    <mergeCell ref="AL96:AO96"/>
    <mergeCell ref="A98:B98"/>
    <mergeCell ref="AP84:AT84"/>
    <mergeCell ref="A87:B87"/>
    <mergeCell ref="AP99:AT99"/>
    <mergeCell ref="W9:AI10"/>
    <mergeCell ref="V37:AB37"/>
    <mergeCell ref="AC34:AJ34"/>
    <mergeCell ref="AC35:AJ35"/>
    <mergeCell ref="AC37:AJ37"/>
    <mergeCell ref="I5:AT5"/>
    <mergeCell ref="AK30:AP30"/>
    <mergeCell ref="D34:U34"/>
    <mergeCell ref="AQ35:AT35"/>
    <mergeCell ref="AC36:AJ36"/>
    <mergeCell ref="D26:U28"/>
    <mergeCell ref="W23:AF23"/>
    <mergeCell ref="AK31:AP31"/>
    <mergeCell ref="C71:AC71"/>
    <mergeCell ref="A62:B62"/>
    <mergeCell ref="AQ32:AT32"/>
    <mergeCell ref="V38:AB38"/>
    <mergeCell ref="D35:U35"/>
    <mergeCell ref="F67:AC67"/>
    <mergeCell ref="U69:AC69"/>
    <mergeCell ref="V35:AB35"/>
    <mergeCell ref="D39:U39"/>
    <mergeCell ref="Q78:V78"/>
    <mergeCell ref="W78:AB78"/>
    <mergeCell ref="F73:AC73"/>
    <mergeCell ref="C78:I78"/>
    <mergeCell ref="C61:AC61"/>
    <mergeCell ref="D42:U42"/>
    <mergeCell ref="Q47:AH47"/>
    <mergeCell ref="A38:C38"/>
    <mergeCell ref="C103:D103"/>
    <mergeCell ref="AJ88:AK88"/>
    <mergeCell ref="AR105:AT105"/>
    <mergeCell ref="AJ87:AK87"/>
    <mergeCell ref="C101:D101"/>
    <mergeCell ref="AL85:AO85"/>
    <mergeCell ref="AD103:AE103"/>
    <mergeCell ref="R89:V89"/>
    <mergeCell ref="G99:I99"/>
    <mergeCell ref="AP103:AQ103"/>
    <mergeCell ref="C82:AC82"/>
    <mergeCell ref="AO22:AT22"/>
    <mergeCell ref="E21:N22"/>
    <mergeCell ref="A113:B113"/>
    <mergeCell ref="AP105:AQ105"/>
    <mergeCell ref="V101:Y101"/>
    <mergeCell ref="J101:M101"/>
    <mergeCell ref="A101:B101"/>
    <mergeCell ref="AJ99:AO99"/>
    <mergeCell ref="AF103:AI103"/>
    <mergeCell ref="AD100:AI100"/>
    <mergeCell ref="A82:B82"/>
    <mergeCell ref="W79:AB79"/>
    <mergeCell ref="E10:V11"/>
    <mergeCell ref="AC38:AJ38"/>
    <mergeCell ref="AJ12:AN12"/>
    <mergeCell ref="AJ93:AK93"/>
    <mergeCell ref="C75:AC75"/>
    <mergeCell ref="A64:B64"/>
    <mergeCell ref="C88:D88"/>
    <mergeCell ref="AP76:AQ76"/>
    <mergeCell ref="A90:B90"/>
    <mergeCell ref="C79:I79"/>
    <mergeCell ref="A75:B75"/>
    <mergeCell ref="AD73:AE73"/>
    <mergeCell ref="C73:D73"/>
    <mergeCell ref="AC79:AH79"/>
    <mergeCell ref="C81:AC81"/>
    <mergeCell ref="A76:B76"/>
    <mergeCell ref="C85:D85"/>
    <mergeCell ref="H93:AC93"/>
    <mergeCell ref="C93:D93"/>
    <mergeCell ref="F93:G93"/>
    <mergeCell ref="AJ90:AK90"/>
    <mergeCell ref="R92:V92"/>
    <mergeCell ref="AJ85:AK85"/>
    <mergeCell ref="A6:V6"/>
    <mergeCell ref="V34:AB34"/>
    <mergeCell ref="AJ18:AT18"/>
    <mergeCell ref="AK42:AP42"/>
    <mergeCell ref="A73:B73"/>
    <mergeCell ref="AJ84:AO84"/>
    <mergeCell ref="A29:C29"/>
    <mergeCell ref="AJ14:AT14"/>
    <mergeCell ref="AJ9:AT10"/>
    <mergeCell ref="A21:D22"/>
    <mergeCell ref="AQ31:AT31"/>
    <mergeCell ref="A60:AT60"/>
    <mergeCell ref="A77:B77"/>
    <mergeCell ref="A83:B83"/>
    <mergeCell ref="F77:AC77"/>
    <mergeCell ref="A67:B67"/>
    <mergeCell ref="C77:D77"/>
    <mergeCell ref="Q79:V79"/>
    <mergeCell ref="A72:B72"/>
    <mergeCell ref="AC78:AH78"/>
    <mergeCell ref="AQ33:AT33"/>
    <mergeCell ref="W46:AI46"/>
    <mergeCell ref="D36:U36"/>
    <mergeCell ref="AG55:AT55"/>
    <mergeCell ref="A55:H55"/>
    <mergeCell ref="AF62:AI62"/>
    <mergeCell ref="AD62:AE62"/>
    <mergeCell ref="V43:AB43"/>
    <mergeCell ref="D33:U33"/>
    <mergeCell ref="A35:C35"/>
    <mergeCell ref="AH61:AI61"/>
    <mergeCell ref="C74:D74"/>
    <mergeCell ref="AL90:AO90"/>
    <mergeCell ref="C94:D94"/>
    <mergeCell ref="P115:V115"/>
    <mergeCell ref="W115:AI115"/>
    <mergeCell ref="B115:O115"/>
    <mergeCell ref="A94:B94"/>
    <mergeCell ref="H94:AC94"/>
    <mergeCell ref="AF65:AI65"/>
    <mergeCell ref="AP108:AQ108"/>
    <mergeCell ref="A114:AT114"/>
    <mergeCell ref="AJ115:AT115"/>
    <mergeCell ref="AJ94:AK94"/>
    <mergeCell ref="AL93:AO93"/>
    <mergeCell ref="A74:B74"/>
    <mergeCell ref="AP109:AQ109"/>
    <mergeCell ref="F83:AC83"/>
    <mergeCell ref="A78:B78"/>
    <mergeCell ref="R84:W84"/>
  </mergeCells>
  <printOptions/>
  <pageMargins left="0.94" right="0.75" top="0.58" bottom="0.38" header="0.5" footer="0.41"/>
  <pageSetup horizontalDpi="600" verticalDpi="600" orientation="portrait" paperSize="5" scale="64" r:id="rId1"/>
  <rowBreaks count="1" manualBreakCount="1">
    <brk id="57" max="45" man="1"/>
  </rowBreaks>
</worksheet>
</file>

<file path=xl/worksheets/sheet4.xml><?xml version="1.0" encoding="utf-8"?>
<worksheet xmlns="http://schemas.openxmlformats.org/spreadsheetml/2006/main" xmlns:r="http://schemas.openxmlformats.org/officeDocument/2006/relationships">
  <dimension ref="A1:O24"/>
  <sheetViews>
    <sheetView zoomScalePageLayoutView="0" workbookViewId="0" topLeftCell="A1">
      <selection activeCell="F13" sqref="F13"/>
    </sheetView>
  </sheetViews>
  <sheetFormatPr defaultColWidth="9.140625" defaultRowHeight="12.75"/>
  <sheetData>
    <row r="1" spans="1:15" ht="26.25" customHeight="1">
      <c r="A1" s="614" t="s">
        <v>318</v>
      </c>
      <c r="B1" s="614"/>
      <c r="C1" s="614"/>
      <c r="D1" s="614"/>
      <c r="E1" s="614"/>
      <c r="F1" s="614"/>
      <c r="G1" s="614"/>
      <c r="H1" s="614"/>
      <c r="I1" s="614"/>
      <c r="J1" s="614"/>
      <c r="K1" s="614"/>
      <c r="L1" s="614"/>
      <c r="M1" s="614"/>
      <c r="N1" s="614"/>
      <c r="O1" s="614"/>
    </row>
    <row r="2" spans="1:15" ht="54" customHeight="1">
      <c r="A2" s="609" t="s">
        <v>322</v>
      </c>
      <c r="B2" s="609"/>
      <c r="C2" s="609"/>
      <c r="D2" s="609"/>
      <c r="E2" s="609"/>
      <c r="F2" s="609"/>
      <c r="G2" s="609"/>
      <c r="H2" s="609"/>
      <c r="I2" s="609"/>
      <c r="J2" s="609"/>
      <c r="K2" s="609"/>
      <c r="L2" s="609"/>
      <c r="M2" s="609"/>
      <c r="N2" s="609"/>
      <c r="O2" s="609"/>
    </row>
    <row r="3" spans="1:15" ht="33.75" customHeight="1">
      <c r="A3" s="610" t="s">
        <v>317</v>
      </c>
      <c r="B3" s="611"/>
      <c r="C3" s="611"/>
      <c r="D3" s="611"/>
      <c r="E3" s="611"/>
      <c r="F3" s="611"/>
      <c r="G3" s="611"/>
      <c r="H3" s="611"/>
      <c r="I3" s="611"/>
      <c r="J3" s="611"/>
      <c r="K3" s="611"/>
      <c r="L3" s="611"/>
      <c r="M3" s="611"/>
      <c r="N3" s="611"/>
      <c r="O3" s="611"/>
    </row>
    <row r="4" spans="1:15" ht="35.25" customHeight="1">
      <c r="A4" s="612" t="s">
        <v>316</v>
      </c>
      <c r="B4" s="612"/>
      <c r="C4" s="612"/>
      <c r="D4" s="612"/>
      <c r="E4" s="612"/>
      <c r="F4" s="612"/>
      <c r="G4" s="612"/>
      <c r="H4" s="612"/>
      <c r="I4" s="612"/>
      <c r="J4" s="612"/>
      <c r="K4" s="612"/>
      <c r="L4" s="612"/>
      <c r="M4" s="612"/>
      <c r="N4" s="612"/>
      <c r="O4" s="612"/>
    </row>
    <row r="5" spans="1:15" ht="26.25" customHeight="1">
      <c r="A5" s="613" t="s">
        <v>325</v>
      </c>
      <c r="B5" s="613"/>
      <c r="C5" s="613"/>
      <c r="D5" s="613"/>
      <c r="E5" s="613"/>
      <c r="F5" s="613"/>
      <c r="G5" s="613"/>
      <c r="H5" s="613"/>
      <c r="I5" s="613"/>
      <c r="J5" s="613"/>
      <c r="K5" s="613"/>
      <c r="L5" s="613"/>
      <c r="M5" s="613"/>
      <c r="N5" s="613"/>
      <c r="O5" s="613"/>
    </row>
    <row r="6" spans="1:10" ht="12.75" customHeight="1">
      <c r="A6" s="135"/>
      <c r="B6" s="135"/>
      <c r="C6" s="135"/>
      <c r="D6" s="135"/>
      <c r="E6" s="135"/>
      <c r="F6" s="135"/>
      <c r="G6" s="135"/>
      <c r="H6" s="135"/>
      <c r="I6" s="135"/>
      <c r="J6" s="135"/>
    </row>
    <row r="7" spans="1:10" ht="12.75" customHeight="1">
      <c r="A7" s="135"/>
      <c r="B7" s="135"/>
      <c r="C7" s="135"/>
      <c r="D7" s="135"/>
      <c r="E7" s="135"/>
      <c r="F7" s="135"/>
      <c r="G7" s="135"/>
      <c r="H7" s="135"/>
      <c r="I7" s="135"/>
      <c r="J7" s="135"/>
    </row>
    <row r="8" spans="1:10" ht="12.75" customHeight="1">
      <c r="A8" s="135"/>
      <c r="B8" s="135"/>
      <c r="C8" s="135"/>
      <c r="D8" s="135"/>
      <c r="E8" s="135"/>
      <c r="F8" s="135"/>
      <c r="G8" s="135"/>
      <c r="H8" s="135"/>
      <c r="I8" s="135"/>
      <c r="J8" s="135"/>
    </row>
    <row r="9" spans="1:10" ht="12.75" customHeight="1">
      <c r="A9" s="135"/>
      <c r="B9" s="135"/>
      <c r="C9" s="135"/>
      <c r="D9" s="135"/>
      <c r="E9" s="135"/>
      <c r="F9" s="135"/>
      <c r="G9" s="135"/>
      <c r="H9" s="135"/>
      <c r="I9" s="135"/>
      <c r="J9" s="135"/>
    </row>
    <row r="10" spans="1:10" ht="12.75" customHeight="1">
      <c r="A10" s="135"/>
      <c r="B10" s="135"/>
      <c r="C10" s="135"/>
      <c r="D10" s="135"/>
      <c r="E10" s="135"/>
      <c r="F10" s="135"/>
      <c r="G10" s="135"/>
      <c r="H10" s="135"/>
      <c r="I10" s="135"/>
      <c r="J10" s="135"/>
    </row>
    <row r="11" spans="1:10" ht="12.75" customHeight="1">
      <c r="A11" s="135"/>
      <c r="B11" s="135"/>
      <c r="C11" s="135"/>
      <c r="D11" s="135"/>
      <c r="E11" s="135"/>
      <c r="F11" s="135"/>
      <c r="G11" s="135"/>
      <c r="H11" s="135"/>
      <c r="I11" s="135"/>
      <c r="J11" s="135"/>
    </row>
    <row r="12" spans="1:10" ht="12.75" customHeight="1">
      <c r="A12" s="135"/>
      <c r="B12" s="135"/>
      <c r="C12" s="135"/>
      <c r="D12" s="135"/>
      <c r="E12" s="135"/>
      <c r="F12" s="135"/>
      <c r="G12" s="135"/>
      <c r="H12" s="135"/>
      <c r="I12" s="135"/>
      <c r="J12" s="135"/>
    </row>
    <row r="13" spans="1:10" ht="12.75" customHeight="1">
      <c r="A13" s="135"/>
      <c r="B13" s="135"/>
      <c r="C13" s="135"/>
      <c r="D13" s="135"/>
      <c r="E13" s="135"/>
      <c r="F13" s="135"/>
      <c r="G13" s="135"/>
      <c r="H13" s="135"/>
      <c r="I13" s="135"/>
      <c r="J13" s="135"/>
    </row>
    <row r="14" spans="1:10" ht="12.75" customHeight="1">
      <c r="A14" s="135"/>
      <c r="B14" s="135"/>
      <c r="C14" s="135"/>
      <c r="D14" s="135"/>
      <c r="E14" s="135"/>
      <c r="F14" s="135"/>
      <c r="G14" s="135"/>
      <c r="H14" s="135"/>
      <c r="I14" s="135"/>
      <c r="J14" s="135"/>
    </row>
    <row r="15" spans="1:10" ht="12.75" customHeight="1">
      <c r="A15" s="135"/>
      <c r="B15" s="135"/>
      <c r="C15" s="135"/>
      <c r="D15" s="135"/>
      <c r="E15" s="135"/>
      <c r="F15" s="135"/>
      <c r="G15" s="135"/>
      <c r="H15" s="135"/>
      <c r="I15" s="135"/>
      <c r="J15" s="135"/>
    </row>
    <row r="16" spans="1:10" ht="12.75" customHeight="1">
      <c r="A16" s="135"/>
      <c r="B16" s="135"/>
      <c r="C16" s="135"/>
      <c r="D16" s="135"/>
      <c r="E16" s="135"/>
      <c r="F16" s="135"/>
      <c r="G16" s="135"/>
      <c r="H16" s="135"/>
      <c r="I16" s="135"/>
      <c r="J16" s="135"/>
    </row>
    <row r="17" spans="1:10" ht="12.75" customHeight="1">
      <c r="A17" s="135"/>
      <c r="B17" s="135"/>
      <c r="C17" s="135"/>
      <c r="D17" s="135"/>
      <c r="E17" s="135"/>
      <c r="F17" s="135"/>
      <c r="G17" s="135"/>
      <c r="H17" s="135"/>
      <c r="I17" s="135"/>
      <c r="J17" s="135"/>
    </row>
    <row r="18" spans="1:10" ht="12.75" customHeight="1">
      <c r="A18" s="135"/>
      <c r="B18" s="135"/>
      <c r="C18" s="135"/>
      <c r="D18" s="135"/>
      <c r="E18" s="135"/>
      <c r="F18" s="135"/>
      <c r="G18" s="135"/>
      <c r="H18" s="135"/>
      <c r="I18" s="135"/>
      <c r="J18" s="135"/>
    </row>
    <row r="19" spans="1:10" ht="12.75" customHeight="1">
      <c r="A19" s="135"/>
      <c r="B19" s="135"/>
      <c r="C19" s="135"/>
      <c r="D19" s="135"/>
      <c r="E19" s="135"/>
      <c r="F19" s="135"/>
      <c r="G19" s="135"/>
      <c r="H19" s="135"/>
      <c r="I19" s="135"/>
      <c r="J19" s="135"/>
    </row>
    <row r="20" spans="1:10" ht="12.75" customHeight="1">
      <c r="A20" s="135"/>
      <c r="B20" s="135"/>
      <c r="C20" s="135"/>
      <c r="D20" s="135"/>
      <c r="E20" s="135"/>
      <c r="F20" s="135"/>
      <c r="G20" s="135"/>
      <c r="H20" s="135"/>
      <c r="I20" s="135"/>
      <c r="J20" s="135"/>
    </row>
    <row r="21" spans="1:10" ht="12.75" customHeight="1">
      <c r="A21" s="135"/>
      <c r="B21" s="135"/>
      <c r="C21" s="135"/>
      <c r="D21" s="135"/>
      <c r="E21" s="135"/>
      <c r="F21" s="135"/>
      <c r="G21" s="135"/>
      <c r="H21" s="135"/>
      <c r="I21" s="135"/>
      <c r="J21" s="135"/>
    </row>
    <row r="22" spans="1:10" ht="12.75" customHeight="1">
      <c r="A22" s="135"/>
      <c r="B22" s="135"/>
      <c r="C22" s="135"/>
      <c r="D22" s="135"/>
      <c r="E22" s="135"/>
      <c r="F22" s="135"/>
      <c r="G22" s="135"/>
      <c r="H22" s="135"/>
      <c r="I22" s="135"/>
      <c r="J22" s="135"/>
    </row>
    <row r="23" spans="1:10" ht="12.75" customHeight="1">
      <c r="A23" s="135"/>
      <c r="B23" s="135"/>
      <c r="C23" s="135"/>
      <c r="D23" s="135"/>
      <c r="E23" s="135"/>
      <c r="F23" s="135"/>
      <c r="G23" s="135"/>
      <c r="H23" s="135"/>
      <c r="I23" s="135"/>
      <c r="J23" s="135"/>
    </row>
    <row r="24" spans="1:10" ht="12.75" customHeight="1">
      <c r="A24" s="135"/>
      <c r="B24" s="135"/>
      <c r="C24" s="135"/>
      <c r="D24" s="135"/>
      <c r="E24" s="135"/>
      <c r="F24" s="135"/>
      <c r="G24" s="135"/>
      <c r="H24" s="135"/>
      <c r="I24" s="135"/>
      <c r="J24" s="135"/>
    </row>
  </sheetData>
  <sheetProtection sheet="1"/>
  <mergeCells count="5">
    <mergeCell ref="A2:O2"/>
    <mergeCell ref="A3:O3"/>
    <mergeCell ref="A4:O4"/>
    <mergeCell ref="A5:O5"/>
    <mergeCell ref="A1:O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GMS</dc:creator>
  <cp:keywords/>
  <dc:description/>
  <cp:lastModifiedBy>vv</cp:lastModifiedBy>
  <cp:lastPrinted>2015-04-17T14:32:01Z</cp:lastPrinted>
  <dcterms:created xsi:type="dcterms:W3CDTF">2012-01-21T04:03:48Z</dcterms:created>
  <dcterms:modified xsi:type="dcterms:W3CDTF">2015-04-17T14:32:03Z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